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T:\2-LD\23_講習会\全キャンパス_テキスト\1_Excelテキストと配布データ\"/>
    </mc:Choice>
  </mc:AlternateContent>
  <xr:revisionPtr revIDLastSave="0" documentId="13_ncr:1_{5A7008A4-11A7-4BA1-8140-7D6E83580150}" xr6:coauthVersionLast="36" xr6:coauthVersionMax="36" xr10:uidLastSave="{00000000-0000-0000-0000-000000000000}"/>
  <bookViews>
    <workbookView xWindow="0" yWindow="0" windowWidth="20490" windowHeight="7920" tabRatio="965" xr2:uid="{00000000-000D-0000-FFFF-FFFF00000000}"/>
  </bookViews>
  <sheets>
    <sheet name="1_基本" sheetId="4" r:id="rId1"/>
    <sheet name="2_基本" sheetId="19" r:id="rId2"/>
    <sheet name="3_基本" sheetId="21" r:id="rId3"/>
    <sheet name="4_基本【答】" sheetId="10" r:id="rId4"/>
    <sheet name="5_成績表" sheetId="11" r:id="rId5"/>
    <sheet name="6_成績表【答】" sheetId="12" r:id="rId6"/>
    <sheet name="7_家計簿" sheetId="13" r:id="rId7"/>
    <sheet name="8_家計簿【答】" sheetId="14" r:id="rId8"/>
    <sheet name="9_年齢" sheetId="15" r:id="rId9"/>
    <sheet name="10_年齢【答】" sheetId="16" r:id="rId10"/>
    <sheet name="11_偏差値" sheetId="17" r:id="rId11"/>
    <sheet name="12_偏差値_A" sheetId="22" r:id="rId12"/>
    <sheet name="13_偏差値_A【答】" sheetId="18" r:id="rId13"/>
    <sheet name="14_散布図" sheetId="23" r:id="rId14"/>
    <sheet name="15_レーダーチャート" sheetId="24" r:id="rId15"/>
  </sheets>
  <definedNames>
    <definedName name="_xlnm._FilterDatabase" localSheetId="1" hidden="1">'2_基本'!$A$4:$P$14</definedName>
    <definedName name="_xlnm._FilterDatabase" localSheetId="2" hidden="1">'3_基本'!$A$4:$P$14</definedName>
    <definedName name="_xlnm._FilterDatabase" localSheetId="3" hidden="1">'4_基本【答】'!$A$4:$P$14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2" l="1"/>
  <c r="D15" i="22"/>
  <c r="C15" i="22"/>
  <c r="E14" i="22"/>
  <c r="D14" i="22"/>
  <c r="C14" i="22"/>
  <c r="F13" i="22"/>
  <c r="F12" i="22"/>
  <c r="F11" i="22"/>
  <c r="F10" i="22"/>
  <c r="F9" i="22"/>
  <c r="F8" i="22"/>
  <c r="F7" i="22"/>
  <c r="F6" i="22"/>
  <c r="F5" i="22"/>
  <c r="F4" i="22"/>
  <c r="F15" i="22" s="1"/>
  <c r="F14" i="22" l="1"/>
  <c r="G12" i="22" s="1"/>
  <c r="B19" i="21"/>
  <c r="B18" i="21"/>
  <c r="B17" i="21"/>
  <c r="P14" i="21"/>
  <c r="L14" i="21"/>
  <c r="J14" i="21"/>
  <c r="I14" i="21"/>
  <c r="P13" i="21"/>
  <c r="L13" i="21"/>
  <c r="J13" i="21"/>
  <c r="I13" i="21"/>
  <c r="P12" i="21"/>
  <c r="L12" i="21"/>
  <c r="J12" i="21"/>
  <c r="I12" i="21"/>
  <c r="P11" i="21"/>
  <c r="L11" i="21"/>
  <c r="J11" i="21"/>
  <c r="I11" i="21"/>
  <c r="P10" i="21"/>
  <c r="L10" i="21"/>
  <c r="J10" i="21"/>
  <c r="I10" i="21"/>
  <c r="P9" i="21"/>
  <c r="L9" i="21"/>
  <c r="J9" i="21"/>
  <c r="I9" i="21"/>
  <c r="P7" i="21"/>
  <c r="L7" i="21"/>
  <c r="J7" i="21"/>
  <c r="I7" i="21"/>
  <c r="P6" i="21"/>
  <c r="L6" i="21"/>
  <c r="J6" i="21"/>
  <c r="I6" i="21"/>
  <c r="P5" i="21"/>
  <c r="L5" i="21"/>
  <c r="J5" i="21"/>
  <c r="I5" i="21"/>
  <c r="P8" i="21"/>
  <c r="L8" i="21"/>
  <c r="J8" i="21"/>
  <c r="I8" i="21"/>
  <c r="G11" i="22" l="1"/>
  <c r="G8" i="22"/>
  <c r="G5" i="22"/>
  <c r="G10" i="22"/>
  <c r="G7" i="22"/>
  <c r="G4" i="22"/>
  <c r="G6" i="22"/>
  <c r="G13" i="22"/>
  <c r="G9" i="22"/>
  <c r="L11" i="19"/>
  <c r="I11" i="19"/>
  <c r="L10" i="19"/>
  <c r="I10" i="19"/>
  <c r="L14" i="19"/>
  <c r="I14" i="19"/>
  <c r="L7" i="19"/>
  <c r="I7" i="19"/>
  <c r="L9" i="19"/>
  <c r="I9" i="19"/>
  <c r="L12" i="19"/>
  <c r="I12" i="19"/>
  <c r="L6" i="19"/>
  <c r="I6" i="19"/>
  <c r="L5" i="19"/>
  <c r="I5" i="19"/>
  <c r="L13" i="19"/>
  <c r="I13" i="19"/>
  <c r="L8" i="19"/>
  <c r="I8" i="19"/>
  <c r="E15" i="18"/>
  <c r="D15" i="18"/>
  <c r="C15" i="18"/>
  <c r="F14" i="18"/>
  <c r="E14" i="18"/>
  <c r="D14" i="18"/>
  <c r="C14" i="18"/>
  <c r="F13" i="18"/>
  <c r="F12" i="18"/>
  <c r="F11" i="18"/>
  <c r="F10" i="18"/>
  <c r="F9" i="18"/>
  <c r="F8" i="18"/>
  <c r="F7" i="18"/>
  <c r="F6" i="18"/>
  <c r="F5" i="18"/>
  <c r="F4" i="18"/>
  <c r="F15" i="18" s="1"/>
  <c r="G10" i="18" l="1"/>
  <c r="G5" i="18"/>
  <c r="G7" i="18"/>
  <c r="G13" i="18"/>
  <c r="G9" i="18"/>
  <c r="G8" i="18"/>
  <c r="G11" i="18"/>
  <c r="G6" i="18"/>
  <c r="G12" i="18"/>
  <c r="G4" i="18"/>
  <c r="B3" i="16" l="1"/>
  <c r="D11" i="16" s="1"/>
  <c r="H7" i="14"/>
  <c r="H5" i="14"/>
  <c r="H3" i="14"/>
  <c r="B25" i="12"/>
  <c r="G13" i="12"/>
  <c r="F13" i="12"/>
  <c r="I13" i="12" s="1"/>
  <c r="G12" i="12"/>
  <c r="F12" i="12"/>
  <c r="J12" i="12" s="1"/>
  <c r="J11" i="12"/>
  <c r="I11" i="12"/>
  <c r="G11" i="12"/>
  <c r="F11" i="12"/>
  <c r="I10" i="12"/>
  <c r="G10" i="12"/>
  <c r="F10" i="12"/>
  <c r="J10" i="12" s="1"/>
  <c r="I9" i="12"/>
  <c r="H9" i="12"/>
  <c r="G9" i="12"/>
  <c r="F9" i="12"/>
  <c r="J9" i="12" s="1"/>
  <c r="J8" i="12"/>
  <c r="G8" i="12"/>
  <c r="F8" i="12"/>
  <c r="I8" i="12" s="1"/>
  <c r="C25" i="12" s="1"/>
  <c r="G7" i="12"/>
  <c r="F7" i="12"/>
  <c r="I7" i="12" s="1"/>
  <c r="G6" i="12"/>
  <c r="F6" i="12"/>
  <c r="J6" i="12" s="1"/>
  <c r="J5" i="12"/>
  <c r="I5" i="12"/>
  <c r="G5" i="12"/>
  <c r="F5" i="12"/>
  <c r="J4" i="12"/>
  <c r="I4" i="12"/>
  <c r="G4" i="12"/>
  <c r="F4" i="12"/>
  <c r="H12" i="12" s="1"/>
  <c r="D6" i="16" l="1"/>
  <c r="D7" i="16"/>
  <c r="E16" i="12"/>
  <c r="H5" i="12"/>
  <c r="I6" i="12"/>
  <c r="J7" i="12"/>
  <c r="H6" i="12"/>
  <c r="H11" i="12"/>
  <c r="I12" i="12"/>
  <c r="J13" i="12"/>
  <c r="H4" i="12"/>
  <c r="H10" i="12"/>
  <c r="H8" i="12"/>
  <c r="H7" i="12"/>
  <c r="H13" i="12"/>
  <c r="D8" i="16"/>
  <c r="I8" i="10"/>
  <c r="J8" i="10"/>
  <c r="L8" i="10"/>
  <c r="P8" i="10"/>
  <c r="I13" i="10"/>
  <c r="J13" i="10"/>
  <c r="L13" i="10"/>
  <c r="P13" i="10"/>
  <c r="I5" i="10"/>
  <c r="J5" i="10"/>
  <c r="L5" i="10"/>
  <c r="P5" i="10"/>
  <c r="I6" i="10"/>
  <c r="J6" i="10"/>
  <c r="L6" i="10"/>
  <c r="P6" i="10"/>
  <c r="I12" i="10"/>
  <c r="J12" i="10"/>
  <c r="L12" i="10"/>
  <c r="P12" i="10"/>
  <c r="I9" i="10"/>
  <c r="J9" i="10"/>
  <c r="L9" i="10"/>
  <c r="P9" i="10"/>
  <c r="I7" i="10"/>
  <c r="J7" i="10"/>
  <c r="L7" i="10"/>
  <c r="P7" i="10"/>
  <c r="I14" i="10"/>
  <c r="J14" i="10"/>
  <c r="L14" i="10"/>
  <c r="P14" i="10"/>
  <c r="I10" i="10"/>
  <c r="J10" i="10"/>
  <c r="L10" i="10"/>
  <c r="P10" i="10"/>
  <c r="I11" i="10"/>
  <c r="J11" i="10"/>
  <c r="L11" i="10"/>
  <c r="P11" i="10"/>
  <c r="B17" i="10"/>
  <c r="B18" i="10"/>
  <c r="B19" i="10"/>
</calcChain>
</file>

<file path=xl/sharedStrings.xml><?xml version="1.0" encoding="utf-8"?>
<sst xmlns="http://schemas.openxmlformats.org/spreadsheetml/2006/main" count="513" uniqueCount="145">
  <si>
    <t>性別</t>
    <rPh sb="0" eb="2">
      <t>セイベツ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</si>
  <si>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</si>
  <si>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</si>
  <si>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鈴木　博信</t>
    <rPh sb="0" eb="2">
      <t>スズキ</t>
    </rPh>
    <rPh sb="3" eb="5">
      <t>ヒロノブ</t>
    </rPh>
    <phoneticPr fontId="3"/>
  </si>
  <si>
    <t>竹原　道子</t>
    <rPh sb="0" eb="2">
      <t>タケハラ</t>
    </rPh>
    <rPh sb="3" eb="5">
      <t>ミチコ</t>
    </rPh>
    <phoneticPr fontId="2"/>
  </si>
  <si>
    <t>田中　秀雄</t>
    <rPh sb="0" eb="2">
      <t>タナカ</t>
    </rPh>
    <rPh sb="3" eb="5">
      <t>ヒデオ</t>
    </rPh>
    <phoneticPr fontId="2"/>
  </si>
  <si>
    <t>西村　由香</t>
    <rPh sb="0" eb="2">
      <t>ニシムラ</t>
    </rPh>
    <rPh sb="3" eb="5">
      <t>ユカ</t>
    </rPh>
    <phoneticPr fontId="2"/>
  </si>
  <si>
    <t>沼田　今日子</t>
    <rPh sb="0" eb="2">
      <t>ヌマタ</t>
    </rPh>
    <rPh sb="3" eb="6">
      <t>キョウコ</t>
    </rPh>
    <phoneticPr fontId="2"/>
  </si>
  <si>
    <t>橋本　宏文</t>
    <rPh sb="0" eb="2">
      <t>ハシモト</t>
    </rPh>
    <rPh sb="3" eb="5">
      <t>ヒロフミ</t>
    </rPh>
    <phoneticPr fontId="3"/>
  </si>
  <si>
    <t>平均</t>
    <rPh sb="0" eb="2">
      <t>ヘイキン</t>
    </rPh>
    <phoneticPr fontId="3"/>
  </si>
  <si>
    <t>氏名</t>
    <rPh sb="0" eb="2">
      <t>シメイ</t>
    </rPh>
    <phoneticPr fontId="3"/>
  </si>
  <si>
    <t>課題</t>
    <rPh sb="0" eb="2">
      <t>カダイ</t>
    </rPh>
    <phoneticPr fontId="2"/>
  </si>
  <si>
    <t>総数</t>
    <rPh sb="0" eb="2">
      <t>ソウスウ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</si>
  <si>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</si>
  <si>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</si>
  <si>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阿部　雅美</t>
    <rPh sb="0" eb="2">
      <t>アベ</t>
    </rPh>
    <phoneticPr fontId="3"/>
  </si>
  <si>
    <t>井上　淳也</t>
    <rPh sb="0" eb="2">
      <t>イノウエ</t>
    </rPh>
    <phoneticPr fontId="3"/>
  </si>
  <si>
    <t>江口　亜由子</t>
    <rPh sb="0" eb="2">
      <t>エグチ</t>
    </rPh>
    <rPh sb="3" eb="6">
      <t>アユコ</t>
    </rPh>
    <phoneticPr fontId="3"/>
  </si>
  <si>
    <t>大沢　由紀</t>
    <rPh sb="0" eb="2">
      <t>オオサワ</t>
    </rPh>
    <rPh sb="3" eb="5">
      <t>ユキ</t>
    </rPh>
    <phoneticPr fontId="3"/>
  </si>
  <si>
    <t>課題１</t>
    <rPh sb="0" eb="2">
      <t>カダイ</t>
    </rPh>
    <phoneticPr fontId="2"/>
  </si>
  <si>
    <t>課題２</t>
    <rPh sb="0" eb="2">
      <t>カダイ</t>
    </rPh>
    <phoneticPr fontId="2"/>
  </si>
  <si>
    <t>課題３</t>
    <rPh sb="0" eb="2">
      <t>カダイ</t>
    </rPh>
    <phoneticPr fontId="2"/>
  </si>
  <si>
    <t>出席数</t>
    <rPh sb="0" eb="2">
      <t>シュッセキ</t>
    </rPh>
    <rPh sb="2" eb="3">
      <t>スウ</t>
    </rPh>
    <phoneticPr fontId="2"/>
  </si>
  <si>
    <t>出席率</t>
    <rPh sb="0" eb="2">
      <t>シュッセキ</t>
    </rPh>
    <rPh sb="2" eb="3">
      <t>リツ</t>
    </rPh>
    <phoneticPr fontId="2"/>
  </si>
  <si>
    <t>第1回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</si>
  <si>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</si>
  <si>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</si>
  <si>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</si>
  <si>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>第5回</t>
    <rPh sb="0" eb="1">
      <t>ダイ</t>
    </rPh>
    <rPh sb="2" eb="3">
      <t>カイ</t>
    </rPh>
    <phoneticPr fontId="2"/>
  </si>
  <si>
    <t>偏差値</t>
    <rPh sb="0" eb="3">
      <t>ヘンサチ</t>
    </rPh>
    <phoneticPr fontId="2"/>
  </si>
  <si>
    <t>講義数</t>
    <rPh sb="0" eb="2">
      <t>コウギ</t>
    </rPh>
    <rPh sb="2" eb="3">
      <t>スウ</t>
    </rPh>
    <phoneticPr fontId="2"/>
  </si>
  <si>
    <t>番号</t>
    <rPh sb="0" eb="2">
      <t>バンゴウ</t>
    </rPh>
    <phoneticPr fontId="2"/>
  </si>
  <si>
    <t>伸び</t>
    <rPh sb="0" eb="1">
      <t>ノ</t>
    </rPh>
    <phoneticPr fontId="2"/>
  </si>
  <si>
    <t>塾生情報</t>
    <rPh sb="0" eb="2">
      <t>ジュクセイ</t>
    </rPh>
    <rPh sb="2" eb="4">
      <t>ジョウホウ</t>
    </rPh>
    <phoneticPr fontId="2"/>
  </si>
  <si>
    <t>明治ゼミナール成績管理</t>
    <rPh sb="0" eb="2">
      <t>メイジ</t>
    </rPh>
    <rPh sb="7" eb="9">
      <t>セイセキ</t>
    </rPh>
    <rPh sb="9" eb="11">
      <t>カンリ</t>
    </rPh>
    <phoneticPr fontId="2"/>
  </si>
  <si>
    <t>○</t>
  </si>
  <si>
    <t>提出数</t>
    <rPh sb="0" eb="2">
      <t>テイシュツ</t>
    </rPh>
    <rPh sb="2" eb="3">
      <t>スウ</t>
    </rPh>
    <phoneticPr fontId="2"/>
  </si>
  <si>
    <t>出席</t>
    <rPh sb="0" eb="2">
      <t>シュッセキ</t>
    </rPh>
    <phoneticPr fontId="2"/>
  </si>
  <si>
    <t>試験成績表</t>
  </si>
  <si>
    <t>番号</t>
  </si>
  <si>
    <t>氏名</t>
  </si>
  <si>
    <t>英語</t>
  </si>
  <si>
    <t>国語</t>
  </si>
  <si>
    <t>数学</t>
  </si>
  <si>
    <t>合計</t>
  </si>
  <si>
    <t>平均</t>
  </si>
  <si>
    <t>順位</t>
  </si>
  <si>
    <t>合否</t>
  </si>
  <si>
    <t>評価</t>
  </si>
  <si>
    <t>山田　剛</t>
    <rPh sb="3" eb="4">
      <t>タケシ</t>
    </rPh>
    <phoneticPr fontId="3"/>
  </si>
  <si>
    <t>鈴木　海斗</t>
    <rPh sb="3" eb="5">
      <t>カイト</t>
    </rPh>
    <phoneticPr fontId="3"/>
  </si>
  <si>
    <t>佐藤　萌</t>
    <rPh sb="3" eb="4">
      <t>モエ</t>
    </rPh>
    <phoneticPr fontId="3"/>
  </si>
  <si>
    <t>江口　智明</t>
    <rPh sb="3" eb="5">
      <t>トモアキ</t>
    </rPh>
    <phoneticPr fontId="3"/>
  </si>
  <si>
    <t>五十嵐　洋</t>
    <rPh sb="4" eb="5">
      <t>ヨウ</t>
    </rPh>
    <phoneticPr fontId="3"/>
  </si>
  <si>
    <t>山口　美貴</t>
    <rPh sb="3" eb="5">
      <t>ミキ</t>
    </rPh>
    <phoneticPr fontId="3"/>
  </si>
  <si>
    <t>永澤　あさみ</t>
    <rPh sb="0" eb="2">
      <t>ナガサワ</t>
    </rPh>
    <phoneticPr fontId="3"/>
  </si>
  <si>
    <t>浜口　孝志</t>
    <rPh sb="0" eb="2">
      <t>ハマグチ</t>
    </rPh>
    <rPh sb="3" eb="5">
      <t>タカシ</t>
    </rPh>
    <phoneticPr fontId="3"/>
  </si>
  <si>
    <t>田中　佳代</t>
    <rPh sb="3" eb="5">
      <t>カヨ</t>
    </rPh>
    <phoneticPr fontId="3"/>
  </si>
  <si>
    <t>香取　真一</t>
    <rPh sb="3" eb="5">
      <t>シンイチ</t>
    </rPh>
    <phoneticPr fontId="3"/>
  </si>
  <si>
    <t>合否基準 （合計点）</t>
  </si>
  <si>
    <t>合格者の数</t>
    <rPh sb="0" eb="3">
      <t>ゴウカクシャ</t>
    </rPh>
    <phoneticPr fontId="3"/>
  </si>
  <si>
    <t>合格</t>
    <phoneticPr fontId="3"/>
  </si>
  <si>
    <t>230点以上</t>
    <phoneticPr fontId="3"/>
  </si>
  <si>
    <t>人</t>
  </si>
  <si>
    <t>評価基準 (合計点）</t>
  </si>
  <si>
    <t>A</t>
    <phoneticPr fontId="3"/>
  </si>
  <si>
    <t xml:space="preserve">250点以上 </t>
    <phoneticPr fontId="3"/>
  </si>
  <si>
    <t>B</t>
    <phoneticPr fontId="3"/>
  </si>
  <si>
    <t>230点以上 250点未満</t>
    <phoneticPr fontId="3"/>
  </si>
  <si>
    <t>C</t>
    <phoneticPr fontId="3"/>
  </si>
  <si>
    <t xml:space="preserve">230点未満 </t>
    <phoneticPr fontId="3"/>
  </si>
  <si>
    <t>検索</t>
    <rPh sb="0" eb="2">
      <t>ケンサク</t>
    </rPh>
    <phoneticPr fontId="3"/>
  </si>
  <si>
    <t>番号</t>
    <rPh sb="0" eb="2">
      <t>バンゴウ</t>
    </rPh>
    <phoneticPr fontId="3"/>
  </si>
  <si>
    <t>合否</t>
    <rPh sb="0" eb="2">
      <t>ゴウヒ</t>
    </rPh>
    <phoneticPr fontId="3"/>
  </si>
  <si>
    <t>家計簿</t>
    <rPh sb="0" eb="3">
      <t>カケイボ</t>
    </rPh>
    <phoneticPr fontId="3"/>
  </si>
  <si>
    <t>No.</t>
  </si>
  <si>
    <t>日付</t>
  </si>
  <si>
    <t>項目名</t>
  </si>
  <si>
    <t>支出</t>
  </si>
  <si>
    <t>種別</t>
    <rPh sb="0" eb="2">
      <t>シュベツ</t>
    </rPh>
    <phoneticPr fontId="3"/>
  </si>
  <si>
    <t>支出合計</t>
    <rPh sb="0" eb="2">
      <t>シシュツ</t>
    </rPh>
    <rPh sb="2" eb="4">
      <t>ゴウケイ</t>
    </rPh>
    <phoneticPr fontId="3"/>
  </si>
  <si>
    <t>食費</t>
  </si>
  <si>
    <t>惣菜費</t>
  </si>
  <si>
    <t>教材費</t>
    <rPh sb="0" eb="2">
      <t>キョウザイ</t>
    </rPh>
    <phoneticPr fontId="3"/>
  </si>
  <si>
    <t>書籍</t>
    <rPh sb="0" eb="2">
      <t>ショセキ</t>
    </rPh>
    <phoneticPr fontId="3"/>
  </si>
  <si>
    <t>食費合計</t>
  </si>
  <si>
    <t>光熱費</t>
  </si>
  <si>
    <t>水道料金</t>
  </si>
  <si>
    <t>ガス料金</t>
  </si>
  <si>
    <t>光熱費合計</t>
    <rPh sb="0" eb="3">
      <t>コウネツヒ</t>
    </rPh>
    <rPh sb="3" eb="5">
      <t>ゴウケイ</t>
    </rPh>
    <phoneticPr fontId="3"/>
  </si>
  <si>
    <t>交際費</t>
  </si>
  <si>
    <t>飲み会</t>
    <rPh sb="0" eb="1">
      <t>ノ</t>
    </rPh>
    <rPh sb="2" eb="3">
      <t>カイ</t>
    </rPh>
    <phoneticPr fontId="3"/>
  </si>
  <si>
    <t>電気料金</t>
  </si>
  <si>
    <t>娯楽費</t>
    <rPh sb="0" eb="3">
      <t>ゴラクヒ</t>
    </rPh>
    <phoneticPr fontId="3"/>
  </si>
  <si>
    <t>CD</t>
    <phoneticPr fontId="3"/>
  </si>
  <si>
    <t>外食</t>
  </si>
  <si>
    <t>光熱費</t>
    <phoneticPr fontId="3"/>
  </si>
  <si>
    <t>今日の日付</t>
  </si>
  <si>
    <t>生年月日</t>
  </si>
  <si>
    <t>現在の年齢</t>
  </si>
  <si>
    <t>年</t>
    <rPh sb="0" eb="1">
      <t>ネン</t>
    </rPh>
    <phoneticPr fontId="3"/>
  </si>
  <si>
    <t>箇月</t>
    <rPh sb="0" eb="2">
      <t>カゲツ</t>
    </rPh>
    <phoneticPr fontId="3"/>
  </si>
  <si>
    <t>日</t>
    <rPh sb="0" eb="1">
      <t>ニチ</t>
    </rPh>
    <phoneticPr fontId="3"/>
  </si>
  <si>
    <t>現在の年齢までの
満日数</t>
    <rPh sb="9" eb="10">
      <t>マン</t>
    </rPh>
    <rPh sb="11" eb="12">
      <t>スウ</t>
    </rPh>
    <phoneticPr fontId="3"/>
  </si>
  <si>
    <t>合計</t>
    <rPh sb="0" eb="2">
      <t>ゴウケイ</t>
    </rPh>
    <phoneticPr fontId="3"/>
  </si>
  <si>
    <t>偏差値</t>
    <rPh sb="0" eb="3">
      <t>ヘンサチ</t>
    </rPh>
    <phoneticPr fontId="3"/>
  </si>
  <si>
    <t>標準偏差</t>
    <rPh sb="0" eb="2">
      <t>ヒョウジュン</t>
    </rPh>
    <rPh sb="2" eb="4">
      <t>ヘンサ</t>
    </rPh>
    <phoneticPr fontId="3"/>
  </si>
  <si>
    <t>身長ー体重ー得点の関係性</t>
    <rPh sb="0" eb="2">
      <t>シンチョウ</t>
    </rPh>
    <rPh sb="3" eb="5">
      <t>タイジュウ</t>
    </rPh>
    <rPh sb="6" eb="8">
      <t>トクテン</t>
    </rPh>
    <rPh sb="9" eb="12">
      <t>カンケイセイ</t>
    </rPh>
    <phoneticPr fontId="3"/>
  </si>
  <si>
    <t>選手</t>
    <rPh sb="0" eb="2">
      <t>センシュ</t>
    </rPh>
    <phoneticPr fontId="3"/>
  </si>
  <si>
    <t>身長(cm）</t>
    <rPh sb="0" eb="2">
      <t>シンチョウ</t>
    </rPh>
    <phoneticPr fontId="3"/>
  </si>
  <si>
    <t>体重(kg)</t>
    <rPh sb="0" eb="2">
      <t>タイジュウ</t>
    </rPh>
    <phoneticPr fontId="3"/>
  </si>
  <si>
    <t>得点</t>
    <rPh sb="0" eb="2">
      <t>トクテン</t>
    </rPh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</si>
  <si>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</si>
  <si>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</si>
  <si>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</si>
  <si>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</si>
  <si>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</si>
  <si>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</si>
  <si>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</si>
  <si>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</si>
  <si>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</si>
  <si>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</si>
  <si>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</si>
  <si>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</si>
  <si>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</si>
  <si>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</si>
  <si>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</si>
  <si>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</si>
  <si>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</si>
  <si>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</si>
  <si>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</si>
  <si>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W</t>
    <phoneticPr fontId="3"/>
  </si>
  <si>
    <t>X</t>
    <phoneticPr fontId="3"/>
  </si>
  <si>
    <t>Y</t>
    <phoneticPr fontId="3"/>
  </si>
  <si>
    <t>Z</t>
    <phoneticPr fontId="3"/>
  </si>
  <si>
    <t>攻撃力</t>
    <rPh sb="0" eb="3">
      <t>コウゲキリョク</t>
    </rPh>
    <phoneticPr fontId="2"/>
  </si>
  <si>
    <t>守備力</t>
    <rPh sb="0" eb="3">
      <t>シュビリョク</t>
    </rPh>
    <phoneticPr fontId="2"/>
  </si>
  <si>
    <t>チームワーク</t>
    <phoneticPr fontId="2"/>
  </si>
  <si>
    <t>選手層</t>
    <rPh sb="0" eb="2">
      <t>センシュ</t>
    </rPh>
    <rPh sb="2" eb="3">
      <t>ソウ</t>
    </rPh>
    <phoneticPr fontId="2"/>
  </si>
  <si>
    <t>個人能力</t>
    <rPh sb="0" eb="2">
      <t>コジン</t>
    </rPh>
    <rPh sb="2" eb="4">
      <t>ノウリョク</t>
    </rPh>
    <phoneticPr fontId="2"/>
  </si>
  <si>
    <t>監督</t>
    <rPh sb="0" eb="2">
      <t>カントク</t>
    </rPh>
    <phoneticPr fontId="2"/>
  </si>
  <si>
    <t>戦術</t>
    <rPh sb="0" eb="2">
      <t>センジュツ</t>
    </rPh>
    <phoneticPr fontId="2"/>
  </si>
  <si>
    <t>明治</t>
    <rPh sb="0" eb="2">
      <t>メイジ</t>
    </rPh>
    <phoneticPr fontId="2"/>
  </si>
  <si>
    <t>H</t>
    <phoneticPr fontId="2"/>
  </si>
  <si>
    <t>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</si>
</sst>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0.0%"/>
    <numFmt numFmtId="177" formatCode="m&quot;月&quot;d&quot;日&quot;;@"/>
    <numFmt numFmtId="178" formatCode="&quot;¥&quot;#,##0_);[Red]\(&quot;¥&quot;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u/>
      <sz val="10"/>
      <color theme="1"/>
      <name val="Century"/>
      <family val="1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>
      <alignment vertical="center"/>
    </xf>
    <xf numFmtId="0" fontId="5" fillId="4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0" borderId="0" xfId="2" applyNumberFormat="1">
      <alignment vertical="center"/>
    </xf>
    <xf numFmtId="0" fontId="0" fillId="0" borderId="0" xfId="1" applyNumberFormat="1" applyFont="1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0" fillId="0" borderId="3" xfId="0" applyNumberFormat="1" applyBorder="1">
      <alignment vertical="center"/>
    </xf>
    <xf numFmtId="176" fontId="0" fillId="0" borderId="3" xfId="1" applyNumberFormat="1" applyFont="1" applyBorder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10" fillId="0" borderId="0" xfId="3" applyFont="1">
      <alignment vertical="center"/>
    </xf>
    <xf numFmtId="0" fontId="9" fillId="0" borderId="0" xfId="3">
      <alignment vertical="center"/>
    </xf>
    <xf numFmtId="0" fontId="11" fillId="5" borderId="1" xfId="3" applyFont="1" applyFill="1" applyBorder="1" applyAlignment="1">
      <alignment horizontal="center" vertical="center"/>
    </xf>
    <xf numFmtId="0" fontId="9" fillId="0" borderId="1" xfId="3" applyBorder="1">
      <alignment vertical="center"/>
    </xf>
    <xf numFmtId="0" fontId="9" fillId="0" borderId="1" xfId="3" applyBorder="1" applyAlignment="1">
      <alignment horizontal="left" vertical="center"/>
    </xf>
    <xf numFmtId="0" fontId="9" fillId="0" borderId="1" xfId="3" applyBorder="1" applyAlignment="1">
      <alignment horizontal="center" vertical="center"/>
    </xf>
    <xf numFmtId="0" fontId="9" fillId="0" borderId="1" xfId="3" applyFill="1" applyBorder="1" applyAlignment="1">
      <alignment horizontal="left" vertical="center"/>
    </xf>
    <xf numFmtId="0" fontId="11" fillId="10" borderId="1" xfId="3" applyFont="1" applyFill="1" applyBorder="1" applyAlignment="1">
      <alignment horizontal="center" vertical="center"/>
    </xf>
    <xf numFmtId="0" fontId="11" fillId="11" borderId="1" xfId="3" applyFont="1" applyFill="1" applyBorder="1" applyAlignment="1">
      <alignment horizontal="center" vertical="center"/>
    </xf>
    <xf numFmtId="177" fontId="9" fillId="0" borderId="1" xfId="3" applyNumberFormat="1" applyBorder="1">
      <alignment vertical="center"/>
    </xf>
    <xf numFmtId="0" fontId="11" fillId="12" borderId="1" xfId="3" applyFont="1" applyFill="1" applyBorder="1" applyAlignment="1">
      <alignment horizontal="center" vertical="center"/>
    </xf>
    <xf numFmtId="0" fontId="0" fillId="0" borderId="1" xfId="4" applyNumberFormat="1" applyFont="1" applyBorder="1">
      <alignment vertical="center"/>
    </xf>
    <xf numFmtId="5" fontId="9" fillId="0" borderId="1" xfId="3" applyNumberFormat="1" applyBorder="1">
      <alignment vertical="center"/>
    </xf>
    <xf numFmtId="178" fontId="0" fillId="0" borderId="1" xfId="4" applyNumberFormat="1" applyFont="1" applyBorder="1">
      <alignment vertical="center"/>
    </xf>
    <xf numFmtId="0" fontId="11" fillId="7" borderId="1" xfId="3" applyFont="1" applyFill="1" applyBorder="1" applyAlignment="1">
      <alignment horizontal="center" vertical="center"/>
    </xf>
    <xf numFmtId="14" fontId="9" fillId="0" borderId="1" xfId="3" applyNumberFormat="1" applyBorder="1">
      <alignment vertical="center"/>
    </xf>
    <xf numFmtId="0" fontId="9" fillId="0" borderId="1" xfId="3" applyBorder="1" applyAlignment="1">
      <alignment vertical="center"/>
    </xf>
    <xf numFmtId="0" fontId="9" fillId="0" borderId="0" xfId="3" applyFill="1" applyBorder="1">
      <alignment vertical="center"/>
    </xf>
    <xf numFmtId="0" fontId="11" fillId="6" borderId="1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9" fillId="0" borderId="1" xfId="3" applyFill="1" applyBorder="1">
      <alignment vertical="center"/>
    </xf>
    <xf numFmtId="0" fontId="9" fillId="0" borderId="0" xfId="3" quotePrefix="1">
      <alignment vertical="center"/>
    </xf>
    <xf numFmtId="0" fontId="9" fillId="0" borderId="6" xfId="3" applyBorder="1">
      <alignment vertical="center"/>
    </xf>
    <xf numFmtId="0" fontId="9" fillId="0" borderId="6" xfId="3" applyBorder="1" applyAlignment="1">
      <alignment horizontal="left" vertical="center"/>
    </xf>
    <xf numFmtId="0" fontId="9" fillId="0" borderId="7" xfId="3" applyFill="1" applyBorder="1">
      <alignment vertical="center"/>
    </xf>
    <xf numFmtId="0" fontId="9" fillId="0" borderId="3" xfId="3" applyBorder="1" applyAlignment="1">
      <alignment vertical="center"/>
    </xf>
    <xf numFmtId="0" fontId="9" fillId="0" borderId="8" xfId="3" applyBorder="1" applyAlignment="1">
      <alignment vertical="center"/>
    </xf>
    <xf numFmtId="0" fontId="9" fillId="0" borderId="8" xfId="3" applyFill="1" applyBorder="1">
      <alignment vertical="center"/>
    </xf>
    <xf numFmtId="0" fontId="9" fillId="0" borderId="0" xfId="3" applyAlignment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14" borderId="3" xfId="0" applyNumberFormat="1" applyFill="1" applyBorder="1">
      <alignment vertical="center"/>
    </xf>
    <xf numFmtId="0" fontId="11" fillId="6" borderId="1" xfId="3" applyFont="1" applyFill="1" applyBorder="1" applyAlignment="1">
      <alignment horizontal="center" vertical="center"/>
    </xf>
    <xf numFmtId="0" fontId="9" fillId="0" borderId="1" xfId="3" applyBorder="1" applyAlignment="1">
      <alignment horizontal="left" vertical="center"/>
    </xf>
    <xf numFmtId="0" fontId="11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0" borderId="1" xfId="0" applyBorder="1" applyAlignment="1">
      <alignment horizontal="center" vertical="center"/>
    </xf>
    <xf numFmtId="0" fontId="0" fillId="15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1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15" borderId="1" xfId="0" applyFill="1" applyBorder="1">
      <alignment vertical="center"/>
    </xf>
    <xf numFmtId="0" fontId="0" fillId="17" borderId="3" xfId="0" applyNumberFormat="1" applyFill="1" applyBorder="1">
      <alignment vertical="center"/>
    </xf>
    <xf numFmtId="0" fontId="0" fillId="0" borderId="3" xfId="0" applyNumberFormat="1" applyFill="1" applyBorder="1">
      <alignment vertical="center"/>
    </xf>
    <xf numFmtId="0" fontId="12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8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11" fillId="9" borderId="1" xfId="3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0" fontId="11" fillId="7" borderId="4" xfId="3" applyFont="1" applyFill="1" applyBorder="1" applyAlignment="1">
      <alignment horizontal="center" vertical="center"/>
    </xf>
    <xf numFmtId="0" fontId="11" fillId="7" borderId="5" xfId="3" applyFont="1" applyFill="1" applyBorder="1" applyAlignment="1">
      <alignment horizontal="center" vertical="center"/>
    </xf>
    <xf numFmtId="0" fontId="11" fillId="8" borderId="1" xfId="3" applyFont="1" applyFill="1" applyBorder="1" applyAlignment="1">
      <alignment horizontal="center" vertical="center"/>
    </xf>
    <xf numFmtId="0" fontId="9" fillId="0" borderId="1" xfId="3" applyBorder="1" applyAlignment="1">
      <alignment horizontal="left" vertical="center"/>
    </xf>
    <xf numFmtId="0" fontId="11" fillId="7" borderId="1" xfId="3" applyFont="1" applyFill="1" applyBorder="1" applyAlignment="1">
      <alignment horizontal="center" vertical="center"/>
    </xf>
    <xf numFmtId="0" fontId="11" fillId="7" borderId="1" xfId="3" applyFont="1" applyFill="1" applyBorder="1" applyAlignment="1">
      <alignment horizontal="center" vertical="center" wrapText="1"/>
    </xf>
    <xf numFmtId="0" fontId="9" fillId="8" borderId="3" xfId="3" applyFill="1" applyBorder="1" applyAlignment="1">
      <alignment horizontal="center" vertical="center"/>
    </xf>
    <xf numFmtId="0" fontId="9" fillId="13" borderId="1" xfId="3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</cellXfs>
  <cellStyles count="5">
    <cellStyle name="タイトル" xfId="2" builtinId="15"/>
    <cellStyle name="パーセント" xfId="1" builtinId="5"/>
    <cellStyle name="通貨 2" xfId="4" xr:uid="{FCB0649A-32DD-4C05-847A-108A2A5A6932}"/>
    <cellStyle name="標準" xfId="0" builtinId="0"/>
    <cellStyle name="標準 2" xfId="3" xr:uid="{5837444C-3A22-43EA-B0AD-C27B30093BA4}"/>
  </cellStyles>
  <dxfs count="0"/>
  <tableStyles count="0" defaultTableStyle="TableStyleMedium2" defaultPivotStyle="PivotStyleLight16"/>
  <colors>
    <mruColors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偏差値の推移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'2_基本'!$B$5</c:f>
              <c:strCache>
                <c:ptCount val="1"/>
                <c:pt idx="0">
                  <c:v>阿部　雅美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'2_基本'!$D$4:$H$4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'2_基本'!$D$5:$H$5</c:f>
              <c:numCache>
                <c:formatCode>General</c:formatCode>
                <c:ptCount val="5"/>
                <c:pt idx="0">
                  <c:v>58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2-4A65-852F-F03EB6727A81}"/>
            </c:ext>
          </c:extLst>
        </c:ser>
        <c:ser>
          <c:idx val="1"/>
          <c:order val="1"/>
          <c:tx>
            <c:strRef>
              <c:f>'2_基本'!$B$6</c:f>
              <c:strCache>
                <c:ptCount val="1"/>
                <c:pt idx="0">
                  <c:v>井上　淳也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'2_基本'!$D$4:$H$4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'2_基本'!$D$6:$H$6</c:f>
              <c:numCache>
                <c:formatCode>General</c:formatCode>
                <c:ptCount val="5"/>
                <c:pt idx="0">
                  <c:v>55</c:v>
                </c:pt>
                <c:pt idx="1">
                  <c:v>57</c:v>
                </c:pt>
                <c:pt idx="2">
                  <c:v>57</c:v>
                </c:pt>
                <c:pt idx="3">
                  <c:v>58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2-4A65-852F-F03EB6727A81}"/>
            </c:ext>
          </c:extLst>
        </c:ser>
        <c:ser>
          <c:idx val="2"/>
          <c:order val="2"/>
          <c:tx>
            <c:strRef>
              <c:f>'2_基本'!$B$7</c:f>
              <c:strCache>
                <c:ptCount val="1"/>
                <c:pt idx="0">
                  <c:v>江口　亜由子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'2_基本'!$D$4:$H$4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'2_基本'!$D$7:$H$7</c:f>
              <c:numCache>
                <c:formatCode>General</c:formatCode>
                <c:ptCount val="5"/>
                <c:pt idx="0">
                  <c:v>52</c:v>
                </c:pt>
                <c:pt idx="1">
                  <c:v>50</c:v>
                </c:pt>
                <c:pt idx="2">
                  <c:v>49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2-4A65-852F-F03EB6727A81}"/>
            </c:ext>
          </c:extLst>
        </c:ser>
        <c:ser>
          <c:idx val="3"/>
          <c:order val="3"/>
          <c:tx>
            <c:strRef>
              <c:f>'2_基本'!$B$8</c:f>
              <c:strCache>
                <c:ptCount val="1"/>
                <c:pt idx="0">
                  <c:v>大沢　由紀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'2_基本'!$D$4:$H$4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'2_基本'!$D$8:$H$8</c:f>
              <c:numCache>
                <c:formatCode>General</c:formatCode>
                <c:ptCount val="5"/>
                <c:pt idx="0">
                  <c:v>47</c:v>
                </c:pt>
                <c:pt idx="1">
                  <c:v>53</c:v>
                </c:pt>
                <c:pt idx="2">
                  <c:v>55</c:v>
                </c:pt>
                <c:pt idx="3">
                  <c:v>55</c:v>
                </c:pt>
                <c:pt idx="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2-4A65-852F-F03EB6727A81}"/>
            </c:ext>
          </c:extLst>
        </c:ser>
        <c:ser>
          <c:idx val="4"/>
          <c:order val="4"/>
          <c:tx>
            <c:strRef>
              <c:f>'2_基本'!$B$9</c:f>
              <c:strCache>
                <c:ptCount val="1"/>
                <c:pt idx="0">
                  <c:v>鈴木　博信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'2_基本'!$D$4:$H$4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'2_基本'!$D$9:$H$9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52-4A65-852F-F03EB6727A81}"/>
            </c:ext>
          </c:extLst>
        </c:ser>
        <c:ser>
          <c:idx val="5"/>
          <c:order val="5"/>
          <c:tx>
            <c:strRef>
              <c:f>'2_基本'!$B$10</c:f>
              <c:strCache>
                <c:ptCount val="1"/>
                <c:pt idx="0">
                  <c:v>竹原　道子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'2_基本'!$D$4:$H$4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'2_基本'!$D$10:$H$10</c:f>
              <c:numCache>
                <c:formatCode>General</c:formatCode>
                <c:ptCount val="5"/>
                <c:pt idx="0">
                  <c:v>60</c:v>
                </c:pt>
                <c:pt idx="1">
                  <c:v>61</c:v>
                </c:pt>
                <c:pt idx="2">
                  <c:v>65</c:v>
                </c:pt>
                <c:pt idx="3">
                  <c:v>62</c:v>
                </c:pt>
                <c:pt idx="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52-4A65-852F-F03EB6727A81}"/>
            </c:ext>
          </c:extLst>
        </c:ser>
        <c:ser>
          <c:idx val="6"/>
          <c:order val="6"/>
          <c:tx>
            <c:strRef>
              <c:f>'2_基本'!$B$11</c:f>
              <c:strCache>
                <c:ptCount val="1"/>
                <c:pt idx="0">
                  <c:v>田中　秀雄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'2_基本'!$D$4:$H$4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'2_基本'!$D$11:$H$11</c:f>
              <c:numCache>
                <c:formatCode>General</c:formatCode>
                <c:ptCount val="5"/>
                <c:pt idx="0">
                  <c:v>59</c:v>
                </c:pt>
                <c:pt idx="1">
                  <c:v>58</c:v>
                </c:pt>
                <c:pt idx="2">
                  <c:v>55</c:v>
                </c:pt>
                <c:pt idx="3">
                  <c:v>56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52-4A65-852F-F03EB6727A81}"/>
            </c:ext>
          </c:extLst>
        </c:ser>
        <c:ser>
          <c:idx val="7"/>
          <c:order val="7"/>
          <c:tx>
            <c:strRef>
              <c:f>'2_基本'!$B$12</c:f>
              <c:strCache>
                <c:ptCount val="1"/>
                <c:pt idx="0">
                  <c:v>西村　由香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'2_基本'!$D$4:$H$4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'2_基本'!$D$12:$H$12</c:f>
              <c:numCache>
                <c:formatCode>General</c:formatCode>
                <c:ptCount val="5"/>
                <c:pt idx="0">
                  <c:v>70</c:v>
                </c:pt>
                <c:pt idx="1">
                  <c:v>67</c:v>
                </c:pt>
                <c:pt idx="2">
                  <c:v>64</c:v>
                </c:pt>
                <c:pt idx="3">
                  <c:v>68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52-4A65-852F-F03EB6727A81}"/>
            </c:ext>
          </c:extLst>
        </c:ser>
        <c:ser>
          <c:idx val="8"/>
          <c:order val="8"/>
          <c:tx>
            <c:strRef>
              <c:f>'2_基本'!$B$13</c:f>
              <c:strCache>
                <c:ptCount val="1"/>
                <c:pt idx="0">
                  <c:v>沼田　今日子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'2_基本'!$D$4:$H$4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'2_基本'!$D$13:$H$13</c:f>
              <c:numCache>
                <c:formatCode>General</c:formatCode>
                <c:ptCount val="5"/>
                <c:pt idx="0">
                  <c:v>51</c:v>
                </c:pt>
                <c:pt idx="1">
                  <c:v>50</c:v>
                </c:pt>
                <c:pt idx="2">
                  <c:v>51</c:v>
                </c:pt>
                <c:pt idx="3">
                  <c:v>53</c:v>
                </c:pt>
                <c:pt idx="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52-4A65-852F-F03EB6727A81}"/>
            </c:ext>
          </c:extLst>
        </c:ser>
        <c:ser>
          <c:idx val="9"/>
          <c:order val="9"/>
          <c:tx>
            <c:strRef>
              <c:f>'2_基本'!$B$14</c:f>
              <c:strCache>
                <c:ptCount val="1"/>
                <c:pt idx="0">
                  <c:v>橋本　宏文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'2_基本'!$D$4:$H$4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'2_基本'!$D$14:$H$14</c:f>
              <c:numCache>
                <c:formatCode>General</c:formatCode>
                <c:ptCount val="5"/>
                <c:pt idx="0">
                  <c:v>52</c:v>
                </c:pt>
                <c:pt idx="1">
                  <c:v>53</c:v>
                </c:pt>
                <c:pt idx="2">
                  <c:v>53</c:v>
                </c:pt>
                <c:pt idx="3">
                  <c:v>51</c:v>
                </c:pt>
                <c:pt idx="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C52-4A65-852F-F03EB6727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79680"/>
        <c:axId val="95481216"/>
      </c:lineChart>
      <c:catAx>
        <c:axId val="954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481216"/>
        <c:crosses val="autoZero"/>
        <c:auto val="1"/>
        <c:lblAlgn val="ctr"/>
        <c:lblOffset val="100"/>
        <c:noMultiLvlLbl val="0"/>
      </c:catAx>
      <c:valAx>
        <c:axId val="9548121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4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塾生の男女比率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291-4783-B83F-F38CE680F75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291-4783-B83F-F38CE680F7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'4_基本【答】'!$A$18:$A$19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'4_基本【答】'!$B$18:$B$19</c:f>
              <c:numCache>
                <c:formatCode>General</c:formatCode>
                <c:ptCount val="2"/>
                <c:pt idx="0">
                  <c:v>4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91-4783-B83F-F38CE680F7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出席数の比較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3"/>
            <c:invertIfNegative val="0"/>
            <c:bubble3D val="0"/>
            <c:spPr>
              <a:solidFill>
                <a:schemeClr val="accent4"/>
              </a:solidFill>
              <a:ln w="12700" cap="flat" cmpd="sng" algn="ctr">
                <a:solidFill>
                  <a:schemeClr val="accent4">
                    <a:shade val="50000"/>
                  </a:schemeClr>
                </a:solidFill>
                <a:prstDash val="solid"/>
                <a:miter lim="800000"/>
              </a:ln>
              <a:effectLst/>
              <a:sp3d contourW="12700">
                <a:contourClr>
                  <a:schemeClr val="accent4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9D-4776-A1E0-60BE8CB3D40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 w="12700" cap="flat" cmpd="sng" algn="ctr">
                <a:solidFill>
                  <a:schemeClr val="accent4">
                    <a:shade val="50000"/>
                  </a:schemeClr>
                </a:solidFill>
                <a:prstDash val="solid"/>
                <a:miter lim="800000"/>
              </a:ln>
              <a:effectLst/>
              <a:sp3d contourW="12700">
                <a:contourClr>
                  <a:schemeClr val="accent4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B11-4BBF-81C7-5C027505A74B}"/>
              </c:ext>
            </c:extLst>
          </c:dPt>
          <c:cat>
            <c:strRef>
              <c:f>'4_基本【答】'!$B$5:$B$14</c:f>
              <c:strCache>
                <c:ptCount val="10"/>
                <c:pt idx="0">
                  <c:v>阿部　雅美</c:v>
                </c:pt>
                <c:pt idx="1">
                  <c:v>井上　淳也</c:v>
                </c:pt>
                <c:pt idx="2">
                  <c:v>江口　亜由子</c:v>
                </c:pt>
                <c:pt idx="3">
                  <c:v>大沢　由紀</c:v>
                </c:pt>
                <c:pt idx="4">
                  <c:v>鈴木　博信</c:v>
                </c:pt>
                <c:pt idx="5">
                  <c:v>竹原　道子</c:v>
                </c:pt>
                <c:pt idx="6">
                  <c:v>田中　秀雄</c:v>
                </c:pt>
                <c:pt idx="7">
                  <c:v>西村　由香</c:v>
                </c:pt>
                <c:pt idx="8">
                  <c:v>沼田　今日子</c:v>
                </c:pt>
                <c:pt idx="9">
                  <c:v>橋本　宏文</c:v>
                </c:pt>
              </c:strCache>
            </c:strRef>
          </c:cat>
          <c:val>
            <c:numRef>
              <c:f>'4_基本【答】'!$K$5:$K$14</c:f>
              <c:numCache>
                <c:formatCode>General</c:formatCode>
                <c:ptCount val="10"/>
                <c:pt idx="0">
                  <c:v>43</c:v>
                </c:pt>
                <c:pt idx="1">
                  <c:v>41</c:v>
                </c:pt>
                <c:pt idx="2">
                  <c:v>38</c:v>
                </c:pt>
                <c:pt idx="3">
                  <c:v>45</c:v>
                </c:pt>
                <c:pt idx="4">
                  <c:v>39</c:v>
                </c:pt>
                <c:pt idx="5">
                  <c:v>33</c:v>
                </c:pt>
                <c:pt idx="6">
                  <c:v>30</c:v>
                </c:pt>
                <c:pt idx="7">
                  <c:v>44</c:v>
                </c:pt>
                <c:pt idx="8">
                  <c:v>45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7F-4020-90BE-00458FE39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102464"/>
        <c:axId val="95104000"/>
        <c:axId val="0"/>
      </c:bar3DChart>
      <c:catAx>
        <c:axId val="951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104000"/>
        <c:crosses val="autoZero"/>
        <c:auto val="1"/>
        <c:lblAlgn val="ctr"/>
        <c:lblOffset val="100"/>
        <c:noMultiLvlLbl val="0"/>
      </c:catAx>
      <c:valAx>
        <c:axId val="9510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10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偏差値の推移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273604688302852E-2"/>
          <c:y val="0.16920077972709552"/>
          <c:w val="0.77480427170044486"/>
          <c:h val="0.73757025985786862"/>
        </c:manualLayout>
      </c:layout>
      <c:lineChart>
        <c:grouping val="standard"/>
        <c:varyColors val="0"/>
        <c:ser>
          <c:idx val="0"/>
          <c:order val="0"/>
          <c:tx>
            <c:strRef>
              <c:f>'4_基本【答】'!$B$5</c:f>
              <c:strCache>
                <c:ptCount val="1"/>
                <c:pt idx="0">
                  <c:v>阿部　雅美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'4_基本【答】'!$D$4:$H$4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'4_基本【答】'!$D$5:$H$5</c:f>
              <c:numCache>
                <c:formatCode>General</c:formatCode>
                <c:ptCount val="5"/>
                <c:pt idx="0">
                  <c:v>58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B4-4095-9119-B53F17214862}"/>
            </c:ext>
          </c:extLst>
        </c:ser>
        <c:ser>
          <c:idx val="1"/>
          <c:order val="1"/>
          <c:tx>
            <c:strRef>
              <c:f>'4_基本【答】'!$B$6</c:f>
              <c:strCache>
                <c:ptCount val="1"/>
                <c:pt idx="0">
                  <c:v>井上　淳也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'4_基本【答】'!$D$4:$H$4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'4_基本【答】'!$D$6:$H$6</c:f>
              <c:numCache>
                <c:formatCode>General</c:formatCode>
                <c:ptCount val="5"/>
                <c:pt idx="0">
                  <c:v>55</c:v>
                </c:pt>
                <c:pt idx="1">
                  <c:v>57</c:v>
                </c:pt>
                <c:pt idx="2">
                  <c:v>57</c:v>
                </c:pt>
                <c:pt idx="3">
                  <c:v>58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4-4095-9119-B53F17214862}"/>
            </c:ext>
          </c:extLst>
        </c:ser>
        <c:ser>
          <c:idx val="2"/>
          <c:order val="2"/>
          <c:tx>
            <c:strRef>
              <c:f>'4_基本【答】'!$B$7</c:f>
              <c:strCache>
                <c:ptCount val="1"/>
                <c:pt idx="0">
                  <c:v>江口　亜由子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'4_基本【答】'!$D$4:$H$4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'4_基本【答】'!$D$7:$H$7</c:f>
              <c:numCache>
                <c:formatCode>General</c:formatCode>
                <c:ptCount val="5"/>
                <c:pt idx="0">
                  <c:v>52</c:v>
                </c:pt>
                <c:pt idx="1">
                  <c:v>50</c:v>
                </c:pt>
                <c:pt idx="2">
                  <c:v>49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B4-4095-9119-B53F17214862}"/>
            </c:ext>
          </c:extLst>
        </c:ser>
        <c:ser>
          <c:idx val="3"/>
          <c:order val="3"/>
          <c:tx>
            <c:strRef>
              <c:f>'4_基本【答】'!$B$8</c:f>
              <c:strCache>
                <c:ptCount val="1"/>
                <c:pt idx="0">
                  <c:v>大沢　由紀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'4_基本【答】'!$D$4:$H$4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'4_基本【答】'!$D$8:$H$8</c:f>
              <c:numCache>
                <c:formatCode>General</c:formatCode>
                <c:ptCount val="5"/>
                <c:pt idx="0">
                  <c:v>47</c:v>
                </c:pt>
                <c:pt idx="1">
                  <c:v>53</c:v>
                </c:pt>
                <c:pt idx="2">
                  <c:v>55</c:v>
                </c:pt>
                <c:pt idx="3">
                  <c:v>55</c:v>
                </c:pt>
                <c:pt idx="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B4-4095-9119-B53F17214862}"/>
            </c:ext>
          </c:extLst>
        </c:ser>
        <c:ser>
          <c:idx val="4"/>
          <c:order val="4"/>
          <c:tx>
            <c:strRef>
              <c:f>'4_基本【答】'!$B$9</c:f>
              <c:strCache>
                <c:ptCount val="1"/>
                <c:pt idx="0">
                  <c:v>鈴木　博信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'4_基本【答】'!$D$4:$H$4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'4_基本【答】'!$D$9:$H$9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B4-4095-9119-B53F17214862}"/>
            </c:ext>
          </c:extLst>
        </c:ser>
        <c:ser>
          <c:idx val="5"/>
          <c:order val="5"/>
          <c:tx>
            <c:strRef>
              <c:f>'4_基本【答】'!$B$10</c:f>
              <c:strCache>
                <c:ptCount val="1"/>
                <c:pt idx="0">
                  <c:v>竹原　道子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'4_基本【答】'!$D$4:$H$4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'4_基本【答】'!$D$10:$H$10</c:f>
              <c:numCache>
                <c:formatCode>General</c:formatCode>
                <c:ptCount val="5"/>
                <c:pt idx="0">
                  <c:v>60</c:v>
                </c:pt>
                <c:pt idx="1">
                  <c:v>61</c:v>
                </c:pt>
                <c:pt idx="2">
                  <c:v>65</c:v>
                </c:pt>
                <c:pt idx="3">
                  <c:v>62</c:v>
                </c:pt>
                <c:pt idx="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B4-4095-9119-B53F17214862}"/>
            </c:ext>
          </c:extLst>
        </c:ser>
        <c:ser>
          <c:idx val="6"/>
          <c:order val="6"/>
          <c:tx>
            <c:strRef>
              <c:f>'4_基本【答】'!$B$11</c:f>
              <c:strCache>
                <c:ptCount val="1"/>
                <c:pt idx="0">
                  <c:v>田中　秀雄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'4_基本【答】'!$D$4:$H$4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'4_基本【答】'!$D$11:$H$11</c:f>
              <c:numCache>
                <c:formatCode>General</c:formatCode>
                <c:ptCount val="5"/>
                <c:pt idx="0">
                  <c:v>59</c:v>
                </c:pt>
                <c:pt idx="1">
                  <c:v>58</c:v>
                </c:pt>
                <c:pt idx="2">
                  <c:v>55</c:v>
                </c:pt>
                <c:pt idx="3">
                  <c:v>56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B4-4095-9119-B53F17214862}"/>
            </c:ext>
          </c:extLst>
        </c:ser>
        <c:ser>
          <c:idx val="7"/>
          <c:order val="7"/>
          <c:tx>
            <c:strRef>
              <c:f>'4_基本【答】'!$B$12</c:f>
              <c:strCache>
                <c:ptCount val="1"/>
                <c:pt idx="0">
                  <c:v>西村　由香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'4_基本【答】'!$D$4:$H$4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'4_基本【答】'!$D$12:$H$12</c:f>
              <c:numCache>
                <c:formatCode>General</c:formatCode>
                <c:ptCount val="5"/>
                <c:pt idx="0">
                  <c:v>70</c:v>
                </c:pt>
                <c:pt idx="1">
                  <c:v>67</c:v>
                </c:pt>
                <c:pt idx="2">
                  <c:v>64</c:v>
                </c:pt>
                <c:pt idx="3">
                  <c:v>68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B4-4095-9119-B53F17214862}"/>
            </c:ext>
          </c:extLst>
        </c:ser>
        <c:ser>
          <c:idx val="8"/>
          <c:order val="8"/>
          <c:tx>
            <c:strRef>
              <c:f>'4_基本【答】'!$B$13</c:f>
              <c:strCache>
                <c:ptCount val="1"/>
                <c:pt idx="0">
                  <c:v>沼田　今日子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'4_基本【答】'!$D$4:$H$4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'4_基本【答】'!$D$13:$H$13</c:f>
              <c:numCache>
                <c:formatCode>General</c:formatCode>
                <c:ptCount val="5"/>
                <c:pt idx="0">
                  <c:v>51</c:v>
                </c:pt>
                <c:pt idx="1">
                  <c:v>50</c:v>
                </c:pt>
                <c:pt idx="2">
                  <c:v>51</c:v>
                </c:pt>
                <c:pt idx="3">
                  <c:v>53</c:v>
                </c:pt>
                <c:pt idx="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B4-4095-9119-B53F17214862}"/>
            </c:ext>
          </c:extLst>
        </c:ser>
        <c:ser>
          <c:idx val="9"/>
          <c:order val="9"/>
          <c:tx>
            <c:strRef>
              <c:f>'4_基本【答】'!$B$14</c:f>
              <c:strCache>
                <c:ptCount val="1"/>
                <c:pt idx="0">
                  <c:v>橋本　宏文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'4_基本【答】'!$D$4:$H$4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'4_基本【答】'!$D$14:$H$14</c:f>
              <c:numCache>
                <c:formatCode>General</c:formatCode>
                <c:ptCount val="5"/>
                <c:pt idx="0">
                  <c:v>52</c:v>
                </c:pt>
                <c:pt idx="1">
                  <c:v>53</c:v>
                </c:pt>
                <c:pt idx="2">
                  <c:v>53</c:v>
                </c:pt>
                <c:pt idx="3">
                  <c:v>51</c:v>
                </c:pt>
                <c:pt idx="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B4-4095-9119-B53F17214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79680"/>
        <c:axId val="95481216"/>
      </c:lineChart>
      <c:catAx>
        <c:axId val="954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481216"/>
        <c:crosses val="autoZero"/>
        <c:auto val="1"/>
        <c:lblAlgn val="ctr"/>
        <c:lblOffset val="100"/>
        <c:noMultiLvlLbl val="0"/>
      </c:catAx>
      <c:valAx>
        <c:axId val="9548121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4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4399249925571"/>
          <c:y val="0.22251231753925496"/>
          <c:w val="0.14281312058214946"/>
          <c:h val="0.65789934152967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得点と偏差値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'13_偏差値_A【答】'!$C$3</c:f>
              <c:strCache>
                <c:ptCount val="1"/>
                <c:pt idx="0">
                  <c:v>英語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'13_偏差値_A【答】'!$B$4:$B$13</c:f>
              <c:strCache>
                <c:ptCount val="10"/>
                <c:pt idx="0">
                  <c:v>山田　剛</c:v>
                </c:pt>
                <c:pt idx="1">
                  <c:v>鈴木　海斗</c:v>
                </c:pt>
                <c:pt idx="2">
                  <c:v>佐藤　萌</c:v>
                </c:pt>
                <c:pt idx="3">
                  <c:v>江口　智明</c:v>
                </c:pt>
                <c:pt idx="4">
                  <c:v>五十嵐　洋</c:v>
                </c:pt>
                <c:pt idx="5">
                  <c:v>山口　美貴</c:v>
                </c:pt>
                <c:pt idx="6">
                  <c:v>永澤　あさみ</c:v>
                </c:pt>
                <c:pt idx="7">
                  <c:v>浜口　孝志</c:v>
                </c:pt>
                <c:pt idx="8">
                  <c:v>田中　佳代</c:v>
                </c:pt>
                <c:pt idx="9">
                  <c:v>香取　真一</c:v>
                </c:pt>
              </c:strCache>
            </c:strRef>
          </c:cat>
          <c:val>
            <c:numRef>
              <c:f>'13_偏差値_A【答】'!$C$4:$C$13</c:f>
              <c:numCache>
                <c:formatCode>General</c:formatCode>
                <c:ptCount val="10"/>
                <c:pt idx="0">
                  <c:v>58</c:v>
                </c:pt>
                <c:pt idx="1">
                  <c:v>98</c:v>
                </c:pt>
                <c:pt idx="2">
                  <c:v>87</c:v>
                </c:pt>
                <c:pt idx="3">
                  <c:v>60</c:v>
                </c:pt>
                <c:pt idx="4">
                  <c:v>71</c:v>
                </c:pt>
                <c:pt idx="5">
                  <c:v>79</c:v>
                </c:pt>
                <c:pt idx="6">
                  <c:v>85</c:v>
                </c:pt>
                <c:pt idx="7">
                  <c:v>97</c:v>
                </c:pt>
                <c:pt idx="8">
                  <c:v>80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E-4D71-A94B-BF2689F02474}"/>
            </c:ext>
          </c:extLst>
        </c:ser>
        <c:ser>
          <c:idx val="1"/>
          <c:order val="1"/>
          <c:tx>
            <c:strRef>
              <c:f>'13_偏差値_A【答】'!$D$3</c:f>
              <c:strCache>
                <c:ptCount val="1"/>
                <c:pt idx="0">
                  <c:v>国語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'13_偏差値_A【答】'!$B$4:$B$13</c:f>
              <c:strCache>
                <c:ptCount val="10"/>
                <c:pt idx="0">
                  <c:v>山田　剛</c:v>
                </c:pt>
                <c:pt idx="1">
                  <c:v>鈴木　海斗</c:v>
                </c:pt>
                <c:pt idx="2">
                  <c:v>佐藤　萌</c:v>
                </c:pt>
                <c:pt idx="3">
                  <c:v>江口　智明</c:v>
                </c:pt>
                <c:pt idx="4">
                  <c:v>五十嵐　洋</c:v>
                </c:pt>
                <c:pt idx="5">
                  <c:v>山口　美貴</c:v>
                </c:pt>
                <c:pt idx="6">
                  <c:v>永澤　あさみ</c:v>
                </c:pt>
                <c:pt idx="7">
                  <c:v>浜口　孝志</c:v>
                </c:pt>
                <c:pt idx="8">
                  <c:v>田中　佳代</c:v>
                </c:pt>
                <c:pt idx="9">
                  <c:v>香取　真一</c:v>
                </c:pt>
              </c:strCache>
            </c:strRef>
          </c:cat>
          <c:val>
            <c:numRef>
              <c:f>'13_偏差値_A【答】'!$D$4:$D$13</c:f>
              <c:numCache>
                <c:formatCode>General</c:formatCode>
                <c:ptCount val="10"/>
                <c:pt idx="0">
                  <c:v>70</c:v>
                </c:pt>
                <c:pt idx="1">
                  <c:v>93</c:v>
                </c:pt>
                <c:pt idx="2">
                  <c:v>91</c:v>
                </c:pt>
                <c:pt idx="3">
                  <c:v>52</c:v>
                </c:pt>
                <c:pt idx="4">
                  <c:v>72</c:v>
                </c:pt>
                <c:pt idx="5">
                  <c:v>88</c:v>
                </c:pt>
                <c:pt idx="6">
                  <c:v>60</c:v>
                </c:pt>
                <c:pt idx="7">
                  <c:v>78</c:v>
                </c:pt>
                <c:pt idx="8">
                  <c:v>61</c:v>
                </c:pt>
                <c:pt idx="9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CE-4D71-A94B-BF2689F02474}"/>
            </c:ext>
          </c:extLst>
        </c:ser>
        <c:ser>
          <c:idx val="2"/>
          <c:order val="2"/>
          <c:tx>
            <c:strRef>
              <c:f>'13_偏差値_A【答】'!$E$3</c:f>
              <c:strCache>
                <c:ptCount val="1"/>
                <c:pt idx="0">
                  <c:v>数学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'13_偏差値_A【答】'!$B$4:$B$13</c:f>
              <c:strCache>
                <c:ptCount val="10"/>
                <c:pt idx="0">
                  <c:v>山田　剛</c:v>
                </c:pt>
                <c:pt idx="1">
                  <c:v>鈴木　海斗</c:v>
                </c:pt>
                <c:pt idx="2">
                  <c:v>佐藤　萌</c:v>
                </c:pt>
                <c:pt idx="3">
                  <c:v>江口　智明</c:v>
                </c:pt>
                <c:pt idx="4">
                  <c:v>五十嵐　洋</c:v>
                </c:pt>
                <c:pt idx="5">
                  <c:v>山口　美貴</c:v>
                </c:pt>
                <c:pt idx="6">
                  <c:v>永澤　あさみ</c:v>
                </c:pt>
                <c:pt idx="7">
                  <c:v>浜口　孝志</c:v>
                </c:pt>
                <c:pt idx="8">
                  <c:v>田中　佳代</c:v>
                </c:pt>
                <c:pt idx="9">
                  <c:v>香取　真一</c:v>
                </c:pt>
              </c:strCache>
            </c:strRef>
          </c:cat>
          <c:val>
            <c:numRef>
              <c:f>'13_偏差値_A【答】'!$E$4:$E$13</c:f>
              <c:numCache>
                <c:formatCode>General</c:formatCode>
                <c:ptCount val="10"/>
                <c:pt idx="0">
                  <c:v>76</c:v>
                </c:pt>
                <c:pt idx="1">
                  <c:v>88</c:v>
                </c:pt>
                <c:pt idx="2">
                  <c:v>77</c:v>
                </c:pt>
                <c:pt idx="3">
                  <c:v>68</c:v>
                </c:pt>
                <c:pt idx="4">
                  <c:v>94</c:v>
                </c:pt>
                <c:pt idx="5">
                  <c:v>67</c:v>
                </c:pt>
                <c:pt idx="6">
                  <c:v>77</c:v>
                </c:pt>
                <c:pt idx="7">
                  <c:v>83</c:v>
                </c:pt>
                <c:pt idx="8">
                  <c:v>99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CE-4D71-A94B-BF2689F02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246208"/>
        <c:axId val="77234240"/>
      </c:barChart>
      <c:lineChart>
        <c:grouping val="standard"/>
        <c:varyColors val="0"/>
        <c:ser>
          <c:idx val="4"/>
          <c:order val="3"/>
          <c:tx>
            <c:strRef>
              <c:f>'13_偏差値_A【答】'!$G$3</c:f>
              <c:strCache>
                <c:ptCount val="1"/>
                <c:pt idx="0">
                  <c:v>偏差値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'13_偏差値_A【答】'!$B$4:$B$13</c:f>
              <c:strCache>
                <c:ptCount val="10"/>
                <c:pt idx="0">
                  <c:v>山田　剛</c:v>
                </c:pt>
                <c:pt idx="1">
                  <c:v>鈴木　海斗</c:v>
                </c:pt>
                <c:pt idx="2">
                  <c:v>佐藤　萌</c:v>
                </c:pt>
                <c:pt idx="3">
                  <c:v>江口　智明</c:v>
                </c:pt>
                <c:pt idx="4">
                  <c:v>五十嵐　洋</c:v>
                </c:pt>
                <c:pt idx="5">
                  <c:v>山口　美貴</c:v>
                </c:pt>
                <c:pt idx="6">
                  <c:v>永澤　あさみ</c:v>
                </c:pt>
                <c:pt idx="7">
                  <c:v>浜口　孝志</c:v>
                </c:pt>
                <c:pt idx="8">
                  <c:v>田中　佳代</c:v>
                </c:pt>
                <c:pt idx="9">
                  <c:v>香取　真一</c:v>
                </c:pt>
              </c:strCache>
            </c:strRef>
          </c:cat>
          <c:val>
            <c:numRef>
              <c:f>'13_偏差値_A【答】'!$G$4:$G$13</c:f>
              <c:numCache>
                <c:formatCode>General</c:formatCode>
                <c:ptCount val="10"/>
                <c:pt idx="0">
                  <c:v>38.706151213684365</c:v>
                </c:pt>
                <c:pt idx="1">
                  <c:v>66.940773179473467</c:v>
                </c:pt>
                <c:pt idx="2">
                  <c:v>57.905694150420949</c:v>
                </c:pt>
                <c:pt idx="3">
                  <c:v>29.671072184631846</c:v>
                </c:pt>
                <c:pt idx="4">
                  <c:v>51.129384878631562</c:v>
                </c:pt>
                <c:pt idx="5">
                  <c:v>50</c:v>
                </c:pt>
                <c:pt idx="6">
                  <c:v>45.482460485473744</c:v>
                </c:pt>
                <c:pt idx="7">
                  <c:v>59.035079029052511</c:v>
                </c:pt>
                <c:pt idx="8">
                  <c:v>52.258769757263124</c:v>
                </c:pt>
                <c:pt idx="9">
                  <c:v>48.870615121368438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CE-4D71-A94B-BF2689F02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39680"/>
        <c:axId val="77236960"/>
      </c:lineChart>
      <c:catAx>
        <c:axId val="772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234240"/>
        <c:crosses val="autoZero"/>
        <c:auto val="1"/>
        <c:lblAlgn val="ctr"/>
        <c:lblOffset val="100"/>
        <c:noMultiLvlLbl val="0"/>
      </c:catAx>
      <c:valAx>
        <c:axId val="772342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 b="1"/>
                  <a:t>得点（点）　</a:t>
                </a:r>
                <a:endParaRPr lang="en-US" altLang="ja-JP" sz="800" b="1"/>
              </a:p>
            </c:rich>
          </c:tx>
          <c:layout>
            <c:manualLayout>
              <c:xMode val="edge"/>
              <c:yMode val="edge"/>
              <c:x val="2.7248254024725107E-2"/>
              <c:y val="0.15552358669636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246208"/>
        <c:crosses val="autoZero"/>
        <c:crossBetween val="between"/>
      </c:valAx>
      <c:valAx>
        <c:axId val="77236960"/>
        <c:scaling>
          <c:orientation val="minMax"/>
        </c:scaling>
        <c:delete val="0"/>
        <c:axPos val="r"/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 b="1"/>
                  <a:t>偏差値</a:t>
                </a:r>
              </a:p>
            </c:rich>
          </c:tx>
          <c:layout>
            <c:manualLayout>
              <c:xMode val="edge"/>
              <c:yMode val="edge"/>
              <c:x val="0.93748993062910502"/>
              <c:y val="0.16038016738449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239680"/>
        <c:crosses val="max"/>
        <c:crossBetween val="between"/>
      </c:valAx>
      <c:catAx>
        <c:axId val="77239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236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altLang="ja-JP"/>
              <a:t>3</a:t>
            </a:r>
            <a:r>
              <a:rPr lang="ja-JP" altLang="en-US"/>
              <a:t>教科成績グラフ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'13_偏差値_A【答】'!$C$3</c:f>
              <c:strCache>
                <c:ptCount val="1"/>
                <c:pt idx="0">
                  <c:v>英語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'13_偏差値_A【答】'!$B$4:$B$13</c:f>
              <c:strCache>
                <c:ptCount val="10"/>
                <c:pt idx="0">
                  <c:v>山田　剛</c:v>
                </c:pt>
                <c:pt idx="1">
                  <c:v>鈴木　海斗</c:v>
                </c:pt>
                <c:pt idx="2">
                  <c:v>佐藤　萌</c:v>
                </c:pt>
                <c:pt idx="3">
                  <c:v>江口　智明</c:v>
                </c:pt>
                <c:pt idx="4">
                  <c:v>五十嵐　洋</c:v>
                </c:pt>
                <c:pt idx="5">
                  <c:v>山口　美貴</c:v>
                </c:pt>
                <c:pt idx="6">
                  <c:v>永澤　あさみ</c:v>
                </c:pt>
                <c:pt idx="7">
                  <c:v>浜口　孝志</c:v>
                </c:pt>
                <c:pt idx="8">
                  <c:v>田中　佳代</c:v>
                </c:pt>
                <c:pt idx="9">
                  <c:v>香取　真一</c:v>
                </c:pt>
              </c:strCache>
            </c:strRef>
          </c:cat>
          <c:val>
            <c:numRef>
              <c:f>'13_偏差値_A【答】'!$C$4:$C$13</c:f>
              <c:numCache>
                <c:formatCode>General</c:formatCode>
                <c:ptCount val="10"/>
                <c:pt idx="0">
                  <c:v>58</c:v>
                </c:pt>
                <c:pt idx="1">
                  <c:v>98</c:v>
                </c:pt>
                <c:pt idx="2">
                  <c:v>87</c:v>
                </c:pt>
                <c:pt idx="3">
                  <c:v>60</c:v>
                </c:pt>
                <c:pt idx="4">
                  <c:v>71</c:v>
                </c:pt>
                <c:pt idx="5">
                  <c:v>79</c:v>
                </c:pt>
                <c:pt idx="6">
                  <c:v>85</c:v>
                </c:pt>
                <c:pt idx="7">
                  <c:v>97</c:v>
                </c:pt>
                <c:pt idx="8">
                  <c:v>80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D-46BE-BAE1-885E0973726E}"/>
            </c:ext>
          </c:extLst>
        </c:ser>
        <c:ser>
          <c:idx val="1"/>
          <c:order val="1"/>
          <c:tx>
            <c:strRef>
              <c:f>'13_偏差値_A【答】'!$D$3</c:f>
              <c:strCache>
                <c:ptCount val="1"/>
                <c:pt idx="0">
                  <c:v>国語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'13_偏差値_A【答】'!$B$4:$B$13</c:f>
              <c:strCache>
                <c:ptCount val="10"/>
                <c:pt idx="0">
                  <c:v>山田　剛</c:v>
                </c:pt>
                <c:pt idx="1">
                  <c:v>鈴木　海斗</c:v>
                </c:pt>
                <c:pt idx="2">
                  <c:v>佐藤　萌</c:v>
                </c:pt>
                <c:pt idx="3">
                  <c:v>江口　智明</c:v>
                </c:pt>
                <c:pt idx="4">
                  <c:v>五十嵐　洋</c:v>
                </c:pt>
                <c:pt idx="5">
                  <c:v>山口　美貴</c:v>
                </c:pt>
                <c:pt idx="6">
                  <c:v>永澤　あさみ</c:v>
                </c:pt>
                <c:pt idx="7">
                  <c:v>浜口　孝志</c:v>
                </c:pt>
                <c:pt idx="8">
                  <c:v>田中　佳代</c:v>
                </c:pt>
                <c:pt idx="9">
                  <c:v>香取　真一</c:v>
                </c:pt>
              </c:strCache>
            </c:strRef>
          </c:cat>
          <c:val>
            <c:numRef>
              <c:f>'13_偏差値_A【答】'!$D$4:$D$13</c:f>
              <c:numCache>
                <c:formatCode>General</c:formatCode>
                <c:ptCount val="10"/>
                <c:pt idx="0">
                  <c:v>70</c:v>
                </c:pt>
                <c:pt idx="1">
                  <c:v>93</c:v>
                </c:pt>
                <c:pt idx="2">
                  <c:v>91</c:v>
                </c:pt>
                <c:pt idx="3">
                  <c:v>52</c:v>
                </c:pt>
                <c:pt idx="4">
                  <c:v>72</c:v>
                </c:pt>
                <c:pt idx="5">
                  <c:v>88</c:v>
                </c:pt>
                <c:pt idx="6">
                  <c:v>60</c:v>
                </c:pt>
                <c:pt idx="7">
                  <c:v>78</c:v>
                </c:pt>
                <c:pt idx="8">
                  <c:v>61</c:v>
                </c:pt>
                <c:pt idx="9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D-46BE-BAE1-885E0973726E}"/>
            </c:ext>
          </c:extLst>
        </c:ser>
        <c:ser>
          <c:idx val="2"/>
          <c:order val="2"/>
          <c:tx>
            <c:strRef>
              <c:f>'13_偏差値_A【答】'!$E$3</c:f>
              <c:strCache>
                <c:ptCount val="1"/>
                <c:pt idx="0">
                  <c:v>数学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'13_偏差値_A【答】'!$B$4:$B$13</c:f>
              <c:strCache>
                <c:ptCount val="10"/>
                <c:pt idx="0">
                  <c:v>山田　剛</c:v>
                </c:pt>
                <c:pt idx="1">
                  <c:v>鈴木　海斗</c:v>
                </c:pt>
                <c:pt idx="2">
                  <c:v>佐藤　萌</c:v>
                </c:pt>
                <c:pt idx="3">
                  <c:v>江口　智明</c:v>
                </c:pt>
                <c:pt idx="4">
                  <c:v>五十嵐　洋</c:v>
                </c:pt>
                <c:pt idx="5">
                  <c:v>山口　美貴</c:v>
                </c:pt>
                <c:pt idx="6">
                  <c:v>永澤　あさみ</c:v>
                </c:pt>
                <c:pt idx="7">
                  <c:v>浜口　孝志</c:v>
                </c:pt>
                <c:pt idx="8">
                  <c:v>田中　佳代</c:v>
                </c:pt>
                <c:pt idx="9">
                  <c:v>香取　真一</c:v>
                </c:pt>
              </c:strCache>
            </c:strRef>
          </c:cat>
          <c:val>
            <c:numRef>
              <c:f>'13_偏差値_A【答】'!$E$4:$E$13</c:f>
              <c:numCache>
                <c:formatCode>General</c:formatCode>
                <c:ptCount val="10"/>
                <c:pt idx="0">
                  <c:v>76</c:v>
                </c:pt>
                <c:pt idx="1">
                  <c:v>88</c:v>
                </c:pt>
                <c:pt idx="2">
                  <c:v>77</c:v>
                </c:pt>
                <c:pt idx="3">
                  <c:v>68</c:v>
                </c:pt>
                <c:pt idx="4">
                  <c:v>94</c:v>
                </c:pt>
                <c:pt idx="5">
                  <c:v>67</c:v>
                </c:pt>
                <c:pt idx="6">
                  <c:v>77</c:v>
                </c:pt>
                <c:pt idx="7">
                  <c:v>83</c:v>
                </c:pt>
                <c:pt idx="8">
                  <c:v>99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5D-46BE-BAE1-885E097372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gapDepth val="55"/>
        <c:shape val="box"/>
        <c:axId val="1575082512"/>
        <c:axId val="1522687376"/>
        <c:axId val="0"/>
      </c:bar3DChart>
      <c:catAx>
        <c:axId val="157508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2687376"/>
        <c:crosses val="autoZero"/>
        <c:auto val="1"/>
        <c:lblAlgn val="ctr"/>
        <c:lblOffset val="100"/>
        <c:noMultiLvlLbl val="0"/>
      </c:catAx>
      <c:valAx>
        <c:axId val="152268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08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0" i="0" baseline="0">
                <a:effectLst/>
              </a:rPr>
              <a:t>１軍の身長体重分布</a:t>
            </a:r>
            <a:endParaRPr lang="ja-JP" altLang="ja-JP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'14_散布図'!$C$2</c:f>
              <c:strCache>
                <c:ptCount val="1"/>
                <c:pt idx="0">
                  <c:v>体重(kg)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'14_散布図'!$B$3:$B$28</c:f>
              <c:numCache>
                <c:formatCode>General</c:formatCode>
                <c:ptCount val="26"/>
                <c:pt idx="0">
                  <c:v>186</c:v>
                </c:pt>
                <c:pt idx="1">
                  <c:v>173</c:v>
                </c:pt>
                <c:pt idx="2">
                  <c:v>179</c:v>
                </c:pt>
                <c:pt idx="3">
                  <c:v>169</c:v>
                </c:pt>
                <c:pt idx="4">
                  <c:v>182</c:v>
                </c:pt>
                <c:pt idx="5">
                  <c:v>177</c:v>
                </c:pt>
                <c:pt idx="6">
                  <c:v>180</c:v>
                </c:pt>
                <c:pt idx="7">
                  <c:v>166</c:v>
                </c:pt>
                <c:pt idx="8">
                  <c:v>170</c:v>
                </c:pt>
                <c:pt idx="9">
                  <c:v>181</c:v>
                </c:pt>
                <c:pt idx="10">
                  <c:v>170</c:v>
                </c:pt>
                <c:pt idx="11">
                  <c:v>172</c:v>
                </c:pt>
                <c:pt idx="12">
                  <c:v>174</c:v>
                </c:pt>
                <c:pt idx="13">
                  <c:v>182</c:v>
                </c:pt>
                <c:pt idx="14">
                  <c:v>185</c:v>
                </c:pt>
                <c:pt idx="15">
                  <c:v>178</c:v>
                </c:pt>
                <c:pt idx="16">
                  <c:v>175</c:v>
                </c:pt>
                <c:pt idx="17">
                  <c:v>168</c:v>
                </c:pt>
                <c:pt idx="18">
                  <c:v>171</c:v>
                </c:pt>
                <c:pt idx="19">
                  <c:v>182</c:v>
                </c:pt>
                <c:pt idx="20">
                  <c:v>173</c:v>
                </c:pt>
                <c:pt idx="21">
                  <c:v>181</c:v>
                </c:pt>
                <c:pt idx="22">
                  <c:v>170</c:v>
                </c:pt>
                <c:pt idx="23">
                  <c:v>170</c:v>
                </c:pt>
                <c:pt idx="24">
                  <c:v>181</c:v>
                </c:pt>
                <c:pt idx="25">
                  <c:v>170</c:v>
                </c:pt>
              </c:numCache>
            </c:numRef>
          </c:xVal>
          <c:yVal>
            <c:numRef>
              <c:f>'14_散布図'!$C$3:$C$28</c:f>
              <c:numCache>
                <c:formatCode>General</c:formatCode>
                <c:ptCount val="26"/>
                <c:pt idx="0">
                  <c:v>110</c:v>
                </c:pt>
                <c:pt idx="1">
                  <c:v>102</c:v>
                </c:pt>
                <c:pt idx="2">
                  <c:v>83</c:v>
                </c:pt>
                <c:pt idx="3">
                  <c:v>78</c:v>
                </c:pt>
                <c:pt idx="4">
                  <c:v>93</c:v>
                </c:pt>
                <c:pt idx="5">
                  <c:v>100</c:v>
                </c:pt>
                <c:pt idx="6">
                  <c:v>92</c:v>
                </c:pt>
                <c:pt idx="7">
                  <c:v>70</c:v>
                </c:pt>
                <c:pt idx="8">
                  <c:v>80</c:v>
                </c:pt>
                <c:pt idx="9">
                  <c:v>105</c:v>
                </c:pt>
                <c:pt idx="10">
                  <c:v>69</c:v>
                </c:pt>
                <c:pt idx="11">
                  <c:v>80</c:v>
                </c:pt>
                <c:pt idx="12">
                  <c:v>85</c:v>
                </c:pt>
                <c:pt idx="13">
                  <c:v>98</c:v>
                </c:pt>
                <c:pt idx="14">
                  <c:v>110</c:v>
                </c:pt>
                <c:pt idx="15">
                  <c:v>80</c:v>
                </c:pt>
                <c:pt idx="16">
                  <c:v>78</c:v>
                </c:pt>
                <c:pt idx="17">
                  <c:v>68</c:v>
                </c:pt>
                <c:pt idx="18">
                  <c:v>77</c:v>
                </c:pt>
                <c:pt idx="19">
                  <c:v>102</c:v>
                </c:pt>
                <c:pt idx="20">
                  <c:v>91</c:v>
                </c:pt>
                <c:pt idx="21">
                  <c:v>95</c:v>
                </c:pt>
                <c:pt idx="22">
                  <c:v>65</c:v>
                </c:pt>
                <c:pt idx="23">
                  <c:v>70</c:v>
                </c:pt>
                <c:pt idx="24">
                  <c:v>99</c:v>
                </c:pt>
                <c:pt idx="25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6C-4E78-8A54-469CEC71E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560863"/>
        <c:axId val="1717610207"/>
      </c:scatterChart>
      <c:valAx>
        <c:axId val="1742560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身長</a:t>
                </a:r>
                <a:r>
                  <a:rPr lang="en-US" altLang="ja-JP"/>
                  <a:t>(cm)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17610207"/>
        <c:crosses val="autoZero"/>
        <c:crossBetween val="midCat"/>
      </c:valAx>
      <c:valAx>
        <c:axId val="1717610207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50" b="0" i="0" baseline="0">
                    <a:effectLst/>
                  </a:rPr>
                  <a:t>体重（㎏</a:t>
                </a:r>
                <a:r>
                  <a:rPr lang="en-US" altLang="ja-JP" sz="1050" b="0" i="0" baseline="0">
                    <a:effectLst/>
                  </a:rPr>
                  <a:t>)</a:t>
                </a:r>
                <a:endParaRPr lang="ja-JP" altLang="ja-JP" sz="105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2560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３校戦力比</a:t>
            </a:r>
            <a:endParaRPr lang="ja-JP" altLang="ja-JP" sz="1400">
              <a:effectLst/>
            </a:endParaRPr>
          </a:p>
        </c:rich>
      </c:tx>
      <c:layout>
        <c:manualLayout>
          <c:xMode val="edge"/>
          <c:yMode val="edge"/>
          <c:x val="0.3111111111111111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'15_レーダーチャート'!$A$2</c:f>
              <c:strCache>
                <c:ptCount val="1"/>
                <c:pt idx="0">
                  <c:v>明治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'15_レーダーチャート'!$B$1:$H$1</c:f>
              <c:strCache>
                <c:ptCount val="7"/>
                <c:pt idx="0">
                  <c:v>攻撃力</c:v>
                </c:pt>
                <c:pt idx="1">
                  <c:v>守備力</c:v>
                </c:pt>
                <c:pt idx="2">
                  <c:v>チームワーク</c:v>
                </c:pt>
                <c:pt idx="3">
                  <c:v>選手層</c:v>
                </c:pt>
                <c:pt idx="4">
                  <c:v>個人能力</c:v>
                </c:pt>
                <c:pt idx="5">
                  <c:v>監督</c:v>
                </c:pt>
                <c:pt idx="6">
                  <c:v>戦術</c:v>
                </c:pt>
              </c:strCache>
            </c:strRef>
          </c:cat>
          <c:val>
            <c:numRef>
              <c:f>'15_レーダーチャート'!$B$2:$H$2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1-4815-BEC5-8AE7681CC75B}"/>
            </c:ext>
          </c:extLst>
        </c:ser>
        <c:ser>
          <c:idx val="1"/>
          <c:order val="1"/>
          <c:tx>
            <c:strRef>
              <c:f>'15_レーダーチャート'!$A$3</c:f>
              <c:strCache>
                <c:ptCount val="1"/>
                <c:pt idx="0">
                  <c:v>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'15_レーダーチャート'!$B$1:$H$1</c:f>
              <c:strCache>
                <c:ptCount val="7"/>
                <c:pt idx="0">
                  <c:v>攻撃力</c:v>
                </c:pt>
                <c:pt idx="1">
                  <c:v>守備力</c:v>
                </c:pt>
                <c:pt idx="2">
                  <c:v>チームワーク</c:v>
                </c:pt>
                <c:pt idx="3">
                  <c:v>選手層</c:v>
                </c:pt>
                <c:pt idx="4">
                  <c:v>個人能力</c:v>
                </c:pt>
                <c:pt idx="5">
                  <c:v>監督</c:v>
                </c:pt>
                <c:pt idx="6">
                  <c:v>戦術</c:v>
                </c:pt>
              </c:strCache>
            </c:strRef>
          </c:cat>
          <c:val>
            <c:numRef>
              <c:f>'15_レーダーチャート'!$B$3:$H$3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1-4815-BEC5-8AE7681CC75B}"/>
            </c:ext>
          </c:extLst>
        </c:ser>
        <c:ser>
          <c:idx val="2"/>
          <c:order val="2"/>
          <c:tx>
            <c:strRef>
              <c:f>'15_レーダーチャート'!$A$4</c:f>
              <c:strCache>
                <c:ptCount val="1"/>
                <c:pt idx="0">
                  <c:v>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'15_レーダーチャート'!$B$1:$H$1</c:f>
              <c:strCache>
                <c:ptCount val="7"/>
                <c:pt idx="0">
                  <c:v>攻撃力</c:v>
                </c:pt>
                <c:pt idx="1">
                  <c:v>守備力</c:v>
                </c:pt>
                <c:pt idx="2">
                  <c:v>チームワーク</c:v>
                </c:pt>
                <c:pt idx="3">
                  <c:v>選手層</c:v>
                </c:pt>
                <c:pt idx="4">
                  <c:v>個人能力</c:v>
                </c:pt>
                <c:pt idx="5">
                  <c:v>監督</c:v>
                </c:pt>
                <c:pt idx="6">
                  <c:v>戦術</c:v>
                </c:pt>
              </c:strCache>
            </c:strRef>
          </c:cat>
          <c:val>
            <c:numRef>
              <c:f>'15_レーダーチャート'!$B$4:$H$4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41-4815-BEC5-8AE7681CC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45200"/>
        <c:axId val="2114609104"/>
      </c:radarChart>
      <c:catAx>
        <c:axId val="8104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4609104"/>
        <c:crosses val="autoZero"/>
        <c:auto val="1"/>
        <c:lblAlgn val="ctr"/>
        <c:lblOffset val="100"/>
        <c:noMultiLvlLbl val="0"/>
      </c:catAx>
      <c:valAx>
        <c:axId val="211460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04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200" b="0" i="0" baseline="0">
                <a:effectLst/>
              </a:rPr>
              <a:t>３校戦力比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3333333333333333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'15_レーダーチャート'!$A$2</c:f>
              <c:strCache>
                <c:ptCount val="1"/>
                <c:pt idx="0">
                  <c:v>明治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'15_レーダーチャート'!$B$1:$H$1</c:f>
              <c:strCache>
                <c:ptCount val="7"/>
                <c:pt idx="0">
                  <c:v>攻撃力</c:v>
                </c:pt>
                <c:pt idx="1">
                  <c:v>守備力</c:v>
                </c:pt>
                <c:pt idx="2">
                  <c:v>チームワーク</c:v>
                </c:pt>
                <c:pt idx="3">
                  <c:v>選手層</c:v>
                </c:pt>
                <c:pt idx="4">
                  <c:v>個人能力</c:v>
                </c:pt>
                <c:pt idx="5">
                  <c:v>監督</c:v>
                </c:pt>
                <c:pt idx="6">
                  <c:v>戦術</c:v>
                </c:pt>
              </c:strCache>
            </c:strRef>
          </c:cat>
          <c:val>
            <c:numRef>
              <c:f>'15_レーダーチャート'!$B$2:$H$2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C-48D6-BFE1-B695CF718ECE}"/>
            </c:ext>
          </c:extLst>
        </c:ser>
        <c:ser>
          <c:idx val="1"/>
          <c:order val="1"/>
          <c:tx>
            <c:strRef>
              <c:f>'15_レーダーチャート'!$A$3</c:f>
              <c:strCache>
                <c:ptCount val="1"/>
                <c:pt idx="0">
                  <c:v>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'15_レーダーチャート'!$B$1:$H$1</c:f>
              <c:strCache>
                <c:ptCount val="7"/>
                <c:pt idx="0">
                  <c:v>攻撃力</c:v>
                </c:pt>
                <c:pt idx="1">
                  <c:v>守備力</c:v>
                </c:pt>
                <c:pt idx="2">
                  <c:v>チームワーク</c:v>
                </c:pt>
                <c:pt idx="3">
                  <c:v>選手層</c:v>
                </c:pt>
                <c:pt idx="4">
                  <c:v>個人能力</c:v>
                </c:pt>
                <c:pt idx="5">
                  <c:v>監督</c:v>
                </c:pt>
                <c:pt idx="6">
                  <c:v>戦術</c:v>
                </c:pt>
              </c:strCache>
            </c:strRef>
          </c:cat>
          <c:val>
            <c:numRef>
              <c:f>'15_レーダーチャート'!$B$3:$H$3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C-48D6-BFE1-B695CF718ECE}"/>
            </c:ext>
          </c:extLst>
        </c:ser>
        <c:ser>
          <c:idx val="2"/>
          <c:order val="2"/>
          <c:tx>
            <c:strRef>
              <c:f>'15_レーダーチャート'!$A$4</c:f>
              <c:strCache>
                <c:ptCount val="1"/>
                <c:pt idx="0">
                  <c:v>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'15_レーダーチャート'!$B$1:$H$1</c:f>
              <c:strCache>
                <c:ptCount val="7"/>
                <c:pt idx="0">
                  <c:v>攻撃力</c:v>
                </c:pt>
                <c:pt idx="1">
                  <c:v>守備力</c:v>
                </c:pt>
                <c:pt idx="2">
                  <c:v>チームワーク</c:v>
                </c:pt>
                <c:pt idx="3">
                  <c:v>選手層</c:v>
                </c:pt>
                <c:pt idx="4">
                  <c:v>個人能力</c:v>
                </c:pt>
                <c:pt idx="5">
                  <c:v>監督</c:v>
                </c:pt>
                <c:pt idx="6">
                  <c:v>戦術</c:v>
                </c:pt>
              </c:strCache>
            </c:strRef>
          </c:cat>
          <c:val>
            <c:numRef>
              <c:f>'15_レーダーチャート'!$B$4:$H$4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2C-48D6-BFE1-B695CF718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50400"/>
        <c:axId val="83714640"/>
      </c:radarChart>
      <c:catAx>
        <c:axId val="8105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714640"/>
        <c:crosses val="autoZero"/>
        <c:auto val="1"/>
        <c:lblAlgn val="ctr"/>
        <c:lblOffset val="100"/>
        <c:noMultiLvlLbl val="0"/>
      </c:catAx>
      <c:valAx>
        <c:axId val="8371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05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722222222222228"/>
          <c:y val="0.46400371828521436"/>
          <c:w val="0.14222222222222222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36</xdr:row>
      <xdr:rowOff>161925</xdr:rowOff>
    </xdr:from>
    <xdr:to>
      <xdr:col>12</xdr:col>
      <xdr:colOff>257175</xdr:colOff>
      <xdr:row>55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CA0CE32-36A2-420E-9CD9-0D14587DA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19050</xdr:rowOff>
    </xdr:from>
    <xdr:to>
      <xdr:col>6</xdr:col>
      <xdr:colOff>228600</xdr:colOff>
      <xdr:row>36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20</xdr:row>
      <xdr:rowOff>9525</xdr:rowOff>
    </xdr:from>
    <xdr:to>
      <xdr:col>13</xdr:col>
      <xdr:colOff>228600</xdr:colOff>
      <xdr:row>36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37</xdr:row>
      <xdr:rowOff>19050</xdr:rowOff>
    </xdr:from>
    <xdr:to>
      <xdr:col>11</xdr:col>
      <xdr:colOff>342899</xdr:colOff>
      <xdr:row>56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114181</xdr:colOff>
      <xdr:row>16</xdr:row>
      <xdr:rowOff>148494</xdr:rowOff>
    </xdr:from>
    <xdr:to>
      <xdr:col>7</xdr:col>
      <xdr:colOff>266818</xdr:colOff>
      <xdr:row>36</xdr:row>
      <xdr:rowOff>4732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FB5BC4-1D79-4C50-8389-30EE80821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121872</xdr:colOff>
      <xdr:row>17</xdr:row>
      <xdr:rowOff>50643</xdr:rowOff>
    </xdr:from>
    <xdr:to>
      <xdr:col>14</xdr:col>
      <xdr:colOff>635985</xdr:colOff>
      <xdr:row>33</xdr:row>
      <xdr:rowOff>2604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0AE092E-04B9-40AB-9146-F41B06F9C4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128587</xdr:rowOff>
    </xdr:from>
    <xdr:to>
      <xdr:col>8</xdr:col>
      <xdr:colOff>42863</xdr:colOff>
      <xdr:row>49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DAC5A1-D7D2-4D3A-B3EF-DB6B123A9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128588</xdr:colOff>
      <xdr:row>29</xdr:row>
      <xdr:rowOff>142875</xdr:rowOff>
    </xdr:from>
    <xdr:ext cx="929806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BC0DE20-8E42-49A9-9981-D10FE56EEDA4}"/>
            </a:ext>
          </a:extLst>
        </xdr:cNvPr>
        <xdr:cNvSpPr txBox="1"/>
      </xdr:nvSpPr>
      <xdr:spPr>
        <a:xfrm>
          <a:off x="128588" y="5295900"/>
          <a:ext cx="92980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</a:rPr>
            <a:t>解答↓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542926</xdr:colOff>
      <xdr:row>20</xdr:row>
      <xdr:rowOff>119061</xdr:rowOff>
    </xdr:from>
    <xdr:to>
      <xdr:col>15</xdr:col>
      <xdr:colOff>38101</xdr:colOff>
      <xdr:row>34</xdr:row>
      <xdr:rowOff>95249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F486E9-273A-42AE-B65F-59F7F0D0D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119062</xdr:rowOff>
    </xdr:from>
    <xdr:to>
      <xdr:col>6</xdr:col>
      <xdr:colOff>381000</xdr:colOff>
      <xdr:row>34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63C288-9CA2-454F-AE23-E627A04E1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228601</xdr:colOff>
      <xdr:row>16</xdr:row>
      <xdr:rowOff>152400</xdr:rowOff>
    </xdr:from>
    <xdr:ext cx="929806" cy="42582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BD32AA0-4457-445C-99CF-2DA549E907FC}"/>
            </a:ext>
          </a:extLst>
        </xdr:cNvPr>
        <xdr:cNvSpPr txBox="1"/>
      </xdr:nvSpPr>
      <xdr:spPr>
        <a:xfrm>
          <a:off x="7153276" y="2895600"/>
          <a:ext cx="92980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</a:rPr>
            <a:t>解答↓</a:t>
          </a:r>
        </a:p>
      </xdr:txBody>
    </xdr:sp>
    <xdr:clientData/>
  </xdr:oneCellAnchor>
  <xdr:twoCellAnchor>
    <xdr:from>
      <xdr:col>6</xdr:col>
      <xdr:colOff>561976</xdr:colOff>
      <xdr:row>26</xdr:row>
      <xdr:rowOff>142875</xdr:rowOff>
    </xdr:from>
    <xdr:to>
      <xdr:col>7</xdr:col>
      <xdr:colOff>438151</xdr:colOff>
      <xdr:row>28</xdr:row>
      <xdr:rowOff>161925</xdr:rowOff>
    </xdr:to>
    <xdr:sp macro="" textlink="">
      <xdr:nvSpPr>
        <xdr:cNvPr id="6" name="矢印: ストライプ 5">
          <a:extLst>
            <a:ext uri="{FF2B5EF4-FFF2-40B4-BE49-F238E27FC236}">
              <a16:creationId xmlns:a16="http://schemas.microsoft.com/office/drawing/2014/main" id="{455D1A51-F027-4B8D-81BE-39D815B258E6}"/>
            </a:ext>
          </a:extLst>
        </xdr:cNvPr>
        <xdr:cNvSpPr/>
      </xdr:nvSpPr>
      <xdr:spPr>
        <a:xfrm>
          <a:off x="4724401" y="4600575"/>
          <a:ext cx="571500" cy="361950"/>
        </a:xfrm>
        <a:prstGeom prst="stripedRightArrow">
          <a:avLst>
            <a:gd name="adj1" fmla="val 44737"/>
            <a:gd name="adj2" fmla="val 736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533401</xdr:colOff>
      <xdr:row>46</xdr:row>
      <xdr:rowOff>114300</xdr:rowOff>
    </xdr:from>
    <xdr:ext cx="3459088" cy="29245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86A6EFA-57CD-4CF0-A03C-F79D76CD6407}"/>
            </a:ext>
          </a:extLst>
        </xdr:cNvPr>
        <xdr:cNvSpPr txBox="1"/>
      </xdr:nvSpPr>
      <xdr:spPr>
        <a:xfrm>
          <a:off x="533401" y="8010525"/>
          <a:ext cx="3459088" cy="292452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「放射状の軸、値軸」が表示されない不具合</a:t>
          </a:r>
          <a:r>
            <a:rPr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の場合</a:t>
          </a:r>
          <a:endParaRPr kumimoji="1" lang="ja-JP" altLang="en-US" sz="1200"/>
        </a:p>
      </xdr:txBody>
    </xdr:sp>
    <xdr:clientData/>
  </xdr:oneCellAnchor>
  <xdr:oneCellAnchor>
    <xdr:from>
      <xdr:col>13</xdr:col>
      <xdr:colOff>90695</xdr:colOff>
      <xdr:row>28</xdr:row>
      <xdr:rowOff>361950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17F390C-CC86-4FEA-8165-F24245ECFAAB}"/>
            </a:ext>
          </a:extLst>
        </xdr:cNvPr>
        <xdr:cNvSpPr txBox="1"/>
      </xdr:nvSpPr>
      <xdr:spPr>
        <a:xfrm>
          <a:off x="9072770" y="51625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600076</xdr:colOff>
      <xdr:row>46</xdr:row>
      <xdr:rowOff>133350</xdr:rowOff>
    </xdr:from>
    <xdr:ext cx="3661515" cy="49257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D0AEEA4-99B6-48C5-A7D9-E52E51051C4B}"/>
            </a:ext>
          </a:extLst>
        </xdr:cNvPr>
        <xdr:cNvSpPr txBox="1"/>
      </xdr:nvSpPr>
      <xdr:spPr>
        <a:xfrm>
          <a:off x="6153151" y="8029575"/>
          <a:ext cx="3661515" cy="492571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hangingPunct="0"/>
          <a:r>
            <a:rPr lang="ja-JP" altLang="ja-JP" sz="1200" b="1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【解決策】 </a:t>
          </a:r>
          <a:r>
            <a:rPr lang="ja-JP" altLang="en-US" sz="1200" b="1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テキスト　</a:t>
          </a:r>
          <a:r>
            <a:rPr lang="en-US" altLang="ja-JP" sz="1200" b="1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P.60</a:t>
          </a:r>
          <a:endParaRPr lang="ja-JP" altLang="ja-JP" sz="1200" u="non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2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度「グラフの種類の変更」をして戻すと表示されます。</a:t>
          </a:r>
          <a:endParaRPr kumimoji="1" lang="ja-JP" altLang="en-US" sz="1200" u="none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R19"/>
  <sheetViews>
    <sheetView tabSelected="1" workbookViewId="0">
      <selection activeCell="D18" sqref="D18"/>
    </sheetView>
  </sheetViews>
  <sheetFormatPr defaultRowHeight="13.5" x14ac:dyDescent="0.15"/>
  <cols>
    <col min="1" max="13" width="9" style="7"/>
    <col min="14" max="14" width="9.5" style="7" bestFit="1" customWidth="1"/>
    <col min="15" max="16384" width="9" style="7"/>
  </cols>
  <sheetData>
    <row r="1" spans="1:18" ht="21" x14ac:dyDescent="0.15">
      <c r="A1" s="5" t="s">
        <v>34</v>
      </c>
    </row>
    <row r="3" spans="1:18" x14ac:dyDescent="0.15">
      <c r="A3" s="7" t="s">
        <v>33</v>
      </c>
      <c r="D3" s="7" t="s">
        <v>29</v>
      </c>
      <c r="K3" s="7" t="s">
        <v>37</v>
      </c>
      <c r="M3" s="7" t="s">
        <v>11</v>
      </c>
      <c r="R3" s="4" t="s">
        <v>30</v>
      </c>
    </row>
    <row r="4" spans="1:18" x14ac:dyDescent="0.15">
      <c r="A4" s="7" t="s">
        <v>31</v>
      </c>
      <c r="B4" s="7" t="s">
        <v>10</v>
      </c>
      <c r="C4" s="7" t="s">
        <v>0</v>
      </c>
      <c r="D4" s="7" t="s">
        <v>24</v>
      </c>
      <c r="I4" s="7" t="s">
        <v>32</v>
      </c>
      <c r="J4" s="7" t="s">
        <v>9</v>
      </c>
      <c r="K4" s="7" t="s">
        <v>22</v>
      </c>
      <c r="L4" s="7" t="s">
        <v>23</v>
      </c>
      <c r="M4" s="7" t="s">
        <v>19</v>
      </c>
      <c r="P4" s="7" t="s">
        <v>36</v>
      </c>
      <c r="R4" s="1">
        <v>45</v>
      </c>
    </row>
    <row r="5" spans="1:18" x14ac:dyDescent="0.15">
      <c r="A5" s="7">
        <v>1</v>
      </c>
      <c r="B5" s="7" t="s">
        <v>15</v>
      </c>
      <c r="D5" s="7">
        <v>58</v>
      </c>
      <c r="E5" s="7">
        <v>60</v>
      </c>
      <c r="F5" s="7">
        <v>61</v>
      </c>
      <c r="G5" s="7">
        <v>62</v>
      </c>
      <c r="H5" s="7">
        <v>65</v>
      </c>
      <c r="K5" s="7">
        <v>43</v>
      </c>
      <c r="L5" s="6"/>
      <c r="M5" s="7" t="s">
        <v>35</v>
      </c>
      <c r="N5" s="7" t="s">
        <v>35</v>
      </c>
      <c r="O5" s="7" t="s">
        <v>35</v>
      </c>
    </row>
    <row r="6" spans="1:18" x14ac:dyDescent="0.15">
      <c r="B6" s="7" t="s">
        <v>16</v>
      </c>
      <c r="D6" s="7">
        <v>55</v>
      </c>
      <c r="E6" s="7">
        <v>57</v>
      </c>
      <c r="F6" s="7">
        <v>57</v>
      </c>
      <c r="G6" s="7">
        <v>58</v>
      </c>
      <c r="H6" s="7">
        <v>58</v>
      </c>
      <c r="K6" s="7">
        <v>41</v>
      </c>
      <c r="M6" s="7" t="s">
        <v>35</v>
      </c>
      <c r="N6" s="7" t="s">
        <v>35</v>
      </c>
      <c r="O6" s="7" t="s">
        <v>35</v>
      </c>
    </row>
    <row r="7" spans="1:18" x14ac:dyDescent="0.15">
      <c r="B7" s="7" t="s">
        <v>17</v>
      </c>
      <c r="D7" s="7">
        <v>52</v>
      </c>
      <c r="E7" s="7">
        <v>50</v>
      </c>
      <c r="F7" s="7">
        <v>49</v>
      </c>
      <c r="G7" s="7">
        <v>47</v>
      </c>
      <c r="H7" s="7">
        <v>47</v>
      </c>
      <c r="K7" s="7">
        <v>38</v>
      </c>
      <c r="N7" s="7" t="s">
        <v>35</v>
      </c>
      <c r="O7" s="7" t="s">
        <v>35</v>
      </c>
    </row>
    <row r="8" spans="1:18" x14ac:dyDescent="0.15">
      <c r="B8" s="7" t="s">
        <v>18</v>
      </c>
      <c r="D8" s="7">
        <v>47</v>
      </c>
      <c r="E8" s="7">
        <v>53</v>
      </c>
      <c r="F8" s="7">
        <v>55</v>
      </c>
      <c r="G8" s="7">
        <v>55</v>
      </c>
      <c r="H8" s="7">
        <v>57</v>
      </c>
      <c r="K8" s="7">
        <v>45</v>
      </c>
      <c r="M8" s="7" t="s">
        <v>35</v>
      </c>
      <c r="N8" s="7" t="s">
        <v>35</v>
      </c>
      <c r="O8" s="7" t="s">
        <v>35</v>
      </c>
    </row>
    <row r="9" spans="1:18" x14ac:dyDescent="0.15">
      <c r="B9" s="7" t="s">
        <v>3</v>
      </c>
      <c r="D9" s="7">
        <v>44</v>
      </c>
      <c r="E9" s="7">
        <v>45</v>
      </c>
      <c r="F9" s="7">
        <v>45</v>
      </c>
      <c r="G9" s="7">
        <v>46</v>
      </c>
      <c r="H9" s="7">
        <v>48</v>
      </c>
      <c r="K9" s="7">
        <v>39</v>
      </c>
      <c r="M9" s="7" t="s">
        <v>35</v>
      </c>
      <c r="N9" s="7" t="s">
        <v>35</v>
      </c>
    </row>
    <row r="10" spans="1:18" x14ac:dyDescent="0.15">
      <c r="B10" s="7" t="s">
        <v>4</v>
      </c>
      <c r="D10" s="7">
        <v>60</v>
      </c>
      <c r="E10" s="7">
        <v>61</v>
      </c>
      <c r="F10" s="7">
        <v>65</v>
      </c>
      <c r="G10" s="7">
        <v>62</v>
      </c>
      <c r="H10" s="7">
        <v>61</v>
      </c>
      <c r="K10" s="7">
        <v>33</v>
      </c>
      <c r="M10" s="7" t="s">
        <v>35</v>
      </c>
    </row>
    <row r="11" spans="1:18" x14ac:dyDescent="0.15">
      <c r="B11" s="7" t="s">
        <v>5</v>
      </c>
      <c r="D11" s="7">
        <v>59</v>
      </c>
      <c r="E11" s="7">
        <v>58</v>
      </c>
      <c r="F11" s="7">
        <v>55</v>
      </c>
      <c r="G11" s="7">
        <v>56</v>
      </c>
      <c r="H11" s="7">
        <v>55</v>
      </c>
      <c r="K11" s="7">
        <v>30</v>
      </c>
    </row>
    <row r="12" spans="1:18" x14ac:dyDescent="0.15">
      <c r="B12" s="7" t="s">
        <v>6</v>
      </c>
      <c r="D12" s="7">
        <v>70</v>
      </c>
      <c r="E12" s="7">
        <v>67</v>
      </c>
      <c r="F12" s="7">
        <v>64</v>
      </c>
      <c r="G12" s="7">
        <v>68</v>
      </c>
      <c r="H12" s="7">
        <v>72</v>
      </c>
      <c r="K12" s="7">
        <v>44</v>
      </c>
      <c r="M12" s="7" t="s">
        <v>35</v>
      </c>
      <c r="O12" s="7" t="s">
        <v>35</v>
      </c>
    </row>
    <row r="13" spans="1:18" x14ac:dyDescent="0.15">
      <c r="B13" s="7" t="s">
        <v>7</v>
      </c>
      <c r="D13" s="7">
        <v>51</v>
      </c>
      <c r="E13" s="7">
        <v>50</v>
      </c>
      <c r="F13" s="7">
        <v>51</v>
      </c>
      <c r="G13" s="7">
        <v>53</v>
      </c>
      <c r="H13" s="7">
        <v>52</v>
      </c>
      <c r="K13" s="7">
        <v>45</v>
      </c>
      <c r="M13" s="7" t="s">
        <v>35</v>
      </c>
      <c r="N13" s="7" t="s">
        <v>35</v>
      </c>
      <c r="O13" s="7" t="s">
        <v>35</v>
      </c>
    </row>
    <row r="14" spans="1:18" x14ac:dyDescent="0.15">
      <c r="B14" s="7" t="s">
        <v>8</v>
      </c>
      <c r="D14" s="7">
        <v>52</v>
      </c>
      <c r="E14" s="7">
        <v>53</v>
      </c>
      <c r="F14" s="7">
        <v>53</v>
      </c>
      <c r="G14" s="7">
        <v>51</v>
      </c>
      <c r="H14" s="7">
        <v>50</v>
      </c>
      <c r="K14" s="7">
        <v>35</v>
      </c>
      <c r="M14" s="7" t="s">
        <v>35</v>
      </c>
    </row>
    <row r="17" spans="1:2" x14ac:dyDescent="0.15">
      <c r="A17" s="3" t="s">
        <v>12</v>
      </c>
      <c r="B17" s="2"/>
    </row>
    <row r="18" spans="1:2" x14ac:dyDescent="0.15">
      <c r="A18" s="3" t="s">
        <v>13</v>
      </c>
      <c r="B18" s="2"/>
    </row>
    <row r="19" spans="1:2" x14ac:dyDescent="0.15">
      <c r="A19" s="3" t="s">
        <v>14</v>
      </c>
      <c r="B19" s="2"/>
    </row>
  </sheetData>
  <phoneticPr fontId="2"/>
  <pageMargins left="0.7" right="0.7" top="0.75" bottom="0.75" header="0.3" footer="0.3"/>
  <pageSetup paperSize="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E828A-CB7B-4B6A-AD1E-F5F8177A0360}">
  <sheetPr>
    <tabColor theme="9"/>
  </sheetPr>
  <dimension ref="B2:E11"/>
  <sheetViews>
    <sheetView workbookViewId="0">
      <selection activeCell="M28" sqref="M28"/>
    </sheetView>
  </sheetViews>
  <sheetFormatPr defaultRowHeight="13.5" x14ac:dyDescent="0.15"/>
  <cols>
    <col min="1" max="1" width="9" style="15"/>
    <col min="2" max="2" width="13.125" style="15" customWidth="1"/>
    <col min="3" max="3" width="5.375" style="15" customWidth="1"/>
    <col min="4" max="4" width="17.375" style="15" customWidth="1"/>
    <col min="5" max="5" width="5.25" style="15" bestFit="1" customWidth="1"/>
    <col min="6" max="16384" width="9" style="15"/>
  </cols>
  <sheetData>
    <row r="2" spans="2:5" x14ac:dyDescent="0.15">
      <c r="B2" s="28" t="s">
        <v>97</v>
      </c>
      <c r="D2" s="28" t="s">
        <v>98</v>
      </c>
    </row>
    <row r="3" spans="2:5" x14ac:dyDescent="0.15">
      <c r="B3" s="29">
        <f ca="1">TODAY()</f>
        <v>44187</v>
      </c>
      <c r="D3" s="29">
        <v>34425</v>
      </c>
    </row>
    <row r="5" spans="2:5" x14ac:dyDescent="0.15">
      <c r="D5" s="71" t="s">
        <v>99</v>
      </c>
      <c r="E5" s="71"/>
    </row>
    <row r="6" spans="2:5" x14ac:dyDescent="0.15">
      <c r="D6" s="17">
        <f ca="1">DATEDIF(D3,B3,"Y")</f>
        <v>26</v>
      </c>
      <c r="E6" s="17" t="s">
        <v>100</v>
      </c>
    </row>
    <row r="7" spans="2:5" x14ac:dyDescent="0.15">
      <c r="D7" s="17">
        <f ca="1">DATEDIF(D3,B3,"YM")</f>
        <v>8</v>
      </c>
      <c r="E7" s="17" t="s">
        <v>101</v>
      </c>
    </row>
    <row r="8" spans="2:5" x14ac:dyDescent="0.15">
      <c r="D8" s="17">
        <f ca="1">DATEDIF(D3,B3,"MD")</f>
        <v>21</v>
      </c>
      <c r="E8" s="17" t="s">
        <v>102</v>
      </c>
    </row>
    <row r="10" spans="2:5" ht="31.5" customHeight="1" x14ac:dyDescent="0.15">
      <c r="D10" s="72" t="s">
        <v>103</v>
      </c>
      <c r="E10" s="72"/>
    </row>
    <row r="11" spans="2:5" x14ac:dyDescent="0.15">
      <c r="D11" s="30">
        <f ca="1">DATEDIF(D3,B3,"D")</f>
        <v>9762</v>
      </c>
      <c r="E11" s="17" t="s">
        <v>102</v>
      </c>
    </row>
  </sheetData>
  <mergeCells count="2">
    <mergeCell ref="D5:E5"/>
    <mergeCell ref="D10:E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FC20-6618-4D8A-AD31-0D8FB1993E0E}">
  <sheetPr>
    <tabColor rgb="FF7030A0"/>
  </sheetPr>
  <dimension ref="A1:L27"/>
  <sheetViews>
    <sheetView zoomScale="115" zoomScaleNormal="115" workbookViewId="0">
      <selection activeCell="K25" sqref="K25"/>
    </sheetView>
  </sheetViews>
  <sheetFormatPr defaultRowHeight="13.5" x14ac:dyDescent="0.15"/>
  <cols>
    <col min="1" max="1" width="5" style="15" customWidth="1"/>
    <col min="2" max="2" width="13.875" style="15" customWidth="1"/>
    <col min="3" max="5" width="8.25" style="15" customWidth="1"/>
    <col min="6" max="6" width="8.125" style="15" customWidth="1"/>
    <col min="7" max="7" width="17.125" style="15" customWidth="1"/>
    <col min="8" max="11" width="8.75" style="15" customWidth="1"/>
    <col min="12" max="16384" width="9" style="15"/>
  </cols>
  <sheetData>
    <row r="1" spans="1:12" ht="14.25" x14ac:dyDescent="0.15">
      <c r="A1" s="14" t="s">
        <v>38</v>
      </c>
      <c r="F1" s="31"/>
      <c r="G1" s="31"/>
    </row>
    <row r="2" spans="1:12" x14ac:dyDescent="0.15">
      <c r="F2" s="31"/>
      <c r="G2" s="31"/>
      <c r="H2" s="31"/>
      <c r="I2" s="31"/>
      <c r="J2" s="31"/>
    </row>
    <row r="3" spans="1:12" x14ac:dyDescent="0.15">
      <c r="A3" s="16" t="s">
        <v>39</v>
      </c>
      <c r="B3" s="16" t="s">
        <v>40</v>
      </c>
      <c r="C3" s="16" t="s">
        <v>41</v>
      </c>
      <c r="D3" s="16" t="s">
        <v>42</v>
      </c>
      <c r="E3" s="16" t="s">
        <v>43</v>
      </c>
      <c r="F3" s="32" t="s">
        <v>104</v>
      </c>
      <c r="G3" s="32" t="s">
        <v>105</v>
      </c>
      <c r="H3" s="33"/>
      <c r="I3" s="33"/>
      <c r="J3" s="33"/>
    </row>
    <row r="4" spans="1:12" x14ac:dyDescent="0.15">
      <c r="A4" s="17">
        <v>1</v>
      </c>
      <c r="B4" s="18" t="s">
        <v>49</v>
      </c>
      <c r="C4" s="17">
        <v>58</v>
      </c>
      <c r="D4" s="17">
        <v>70</v>
      </c>
      <c r="E4" s="17">
        <v>76</v>
      </c>
      <c r="F4" s="34"/>
      <c r="G4" s="34"/>
      <c r="H4" s="31"/>
      <c r="I4" s="31"/>
      <c r="J4" s="31"/>
    </row>
    <row r="5" spans="1:12" x14ac:dyDescent="0.15">
      <c r="A5" s="17">
        <v>2</v>
      </c>
      <c r="B5" s="18" t="s">
        <v>50</v>
      </c>
      <c r="C5" s="17">
        <v>98</v>
      </c>
      <c r="D5" s="17">
        <v>93</v>
      </c>
      <c r="E5" s="17">
        <v>88</v>
      </c>
      <c r="F5" s="34"/>
      <c r="G5" s="34"/>
      <c r="H5" s="31"/>
      <c r="I5" s="31"/>
      <c r="J5" s="31"/>
    </row>
    <row r="6" spans="1:12" x14ac:dyDescent="0.15">
      <c r="A6" s="17">
        <v>3</v>
      </c>
      <c r="B6" s="18" t="s">
        <v>51</v>
      </c>
      <c r="C6" s="17">
        <v>87</v>
      </c>
      <c r="D6" s="17">
        <v>91</v>
      </c>
      <c r="E6" s="17">
        <v>77</v>
      </c>
      <c r="F6" s="34"/>
      <c r="G6" s="34"/>
      <c r="H6" s="31"/>
      <c r="I6" s="31"/>
      <c r="J6" s="31"/>
    </row>
    <row r="7" spans="1:12" x14ac:dyDescent="0.15">
      <c r="A7" s="17">
        <v>4</v>
      </c>
      <c r="B7" s="18" t="s">
        <v>52</v>
      </c>
      <c r="C7" s="17">
        <v>60</v>
      </c>
      <c r="D7" s="17">
        <v>52</v>
      </c>
      <c r="E7" s="17">
        <v>68</v>
      </c>
      <c r="F7" s="34"/>
      <c r="G7" s="34"/>
      <c r="H7" s="31"/>
      <c r="I7" s="31"/>
      <c r="J7" s="31"/>
      <c r="L7" s="35"/>
    </row>
    <row r="8" spans="1:12" x14ac:dyDescent="0.15">
      <c r="A8" s="17">
        <v>5</v>
      </c>
      <c r="B8" s="18" t="s">
        <v>53</v>
      </c>
      <c r="C8" s="17">
        <v>71</v>
      </c>
      <c r="D8" s="17">
        <v>72</v>
      </c>
      <c r="E8" s="17">
        <v>94</v>
      </c>
      <c r="F8" s="34"/>
      <c r="G8" s="34"/>
      <c r="H8" s="31"/>
      <c r="I8" s="31"/>
      <c r="J8" s="31"/>
    </row>
    <row r="9" spans="1:12" x14ac:dyDescent="0.15">
      <c r="A9" s="17">
        <v>6</v>
      </c>
      <c r="B9" s="18" t="s">
        <v>54</v>
      </c>
      <c r="C9" s="17">
        <v>79</v>
      </c>
      <c r="D9" s="17">
        <v>88</v>
      </c>
      <c r="E9" s="17">
        <v>67</v>
      </c>
      <c r="F9" s="34"/>
      <c r="G9" s="34"/>
      <c r="H9" s="31"/>
      <c r="I9" s="31"/>
      <c r="J9" s="31"/>
      <c r="L9" s="35"/>
    </row>
    <row r="10" spans="1:12" x14ac:dyDescent="0.15">
      <c r="A10" s="17">
        <v>7</v>
      </c>
      <c r="B10" s="18" t="s">
        <v>55</v>
      </c>
      <c r="C10" s="17">
        <v>85</v>
      </c>
      <c r="D10" s="17">
        <v>60</v>
      </c>
      <c r="E10" s="17">
        <v>77</v>
      </c>
      <c r="F10" s="34"/>
      <c r="G10" s="34"/>
      <c r="H10" s="31"/>
      <c r="I10" s="31"/>
      <c r="J10" s="31"/>
    </row>
    <row r="11" spans="1:12" x14ac:dyDescent="0.15">
      <c r="A11" s="17">
        <v>8</v>
      </c>
      <c r="B11" s="18" t="s">
        <v>56</v>
      </c>
      <c r="C11" s="17">
        <v>97</v>
      </c>
      <c r="D11" s="17">
        <v>78</v>
      </c>
      <c r="E11" s="17">
        <v>83</v>
      </c>
      <c r="F11" s="34"/>
      <c r="G11" s="34"/>
      <c r="H11" s="31"/>
      <c r="I11" s="31"/>
      <c r="J11" s="31"/>
    </row>
    <row r="12" spans="1:12" x14ac:dyDescent="0.15">
      <c r="A12" s="17">
        <v>9</v>
      </c>
      <c r="B12" s="18" t="s">
        <v>57</v>
      </c>
      <c r="C12" s="17">
        <v>80</v>
      </c>
      <c r="D12" s="17">
        <v>61</v>
      </c>
      <c r="E12" s="17">
        <v>99</v>
      </c>
      <c r="F12" s="34"/>
      <c r="G12" s="34"/>
      <c r="H12" s="31"/>
      <c r="I12" s="31"/>
      <c r="J12" s="31"/>
      <c r="L12" s="35"/>
    </row>
    <row r="13" spans="1:12" ht="14.25" thickBot="1" x14ac:dyDescent="0.2">
      <c r="A13" s="36">
        <v>10</v>
      </c>
      <c r="B13" s="37" t="s">
        <v>58</v>
      </c>
      <c r="C13" s="36">
        <v>66</v>
      </c>
      <c r="D13" s="36">
        <v>89</v>
      </c>
      <c r="E13" s="36">
        <v>76</v>
      </c>
      <c r="F13" s="38"/>
      <c r="G13" s="38"/>
      <c r="H13" s="31"/>
      <c r="I13" s="31"/>
      <c r="J13" s="31"/>
    </row>
    <row r="14" spans="1:12" x14ac:dyDescent="0.15">
      <c r="A14" s="73" t="s">
        <v>9</v>
      </c>
      <c r="B14" s="73"/>
      <c r="C14" s="39"/>
      <c r="D14" s="39"/>
      <c r="E14" s="39"/>
      <c r="F14" s="40"/>
      <c r="G14" s="41"/>
      <c r="H14" s="31"/>
      <c r="I14" s="31"/>
      <c r="J14" s="31"/>
      <c r="L14" s="35"/>
    </row>
    <row r="15" spans="1:12" x14ac:dyDescent="0.15">
      <c r="A15" s="74" t="s">
        <v>106</v>
      </c>
      <c r="B15" s="74"/>
      <c r="C15" s="30"/>
      <c r="D15" s="30"/>
      <c r="E15" s="30"/>
      <c r="F15" s="30"/>
      <c r="G15" s="34"/>
      <c r="H15" s="31"/>
      <c r="I15" s="31"/>
      <c r="J15" s="31"/>
    </row>
    <row r="16" spans="1:12" x14ac:dyDescent="0.15">
      <c r="A16" s="42"/>
      <c r="B16" s="42"/>
      <c r="C16" s="42"/>
      <c r="D16" s="42"/>
      <c r="E16" s="42"/>
      <c r="F16" s="42"/>
      <c r="G16" s="31"/>
      <c r="L16" s="35"/>
    </row>
    <row r="17" spans="1:7" x14ac:dyDescent="0.15">
      <c r="A17" s="42"/>
      <c r="B17" s="42"/>
      <c r="C17" s="42"/>
      <c r="D17" s="42"/>
      <c r="E17" s="42"/>
      <c r="F17" s="42"/>
      <c r="G17" s="31"/>
    </row>
    <row r="18" spans="1:7" x14ac:dyDescent="0.15">
      <c r="A18" s="42"/>
      <c r="B18" s="42"/>
      <c r="C18" s="42"/>
      <c r="D18" s="42"/>
      <c r="E18" s="42"/>
      <c r="F18" s="42"/>
      <c r="G18" s="31"/>
    </row>
    <row r="19" spans="1:7" x14ac:dyDescent="0.15">
      <c r="A19" s="42"/>
      <c r="B19" s="42"/>
      <c r="C19" s="42"/>
      <c r="D19" s="42"/>
      <c r="E19" s="42"/>
      <c r="F19" s="42"/>
      <c r="G19" s="31"/>
    </row>
    <row r="20" spans="1:7" x14ac:dyDescent="0.15">
      <c r="A20" s="42"/>
      <c r="B20" s="42"/>
      <c r="C20" s="42"/>
      <c r="D20" s="42"/>
      <c r="E20" s="42"/>
      <c r="F20" s="42"/>
      <c r="G20" s="31"/>
    </row>
    <row r="21" spans="1:7" x14ac:dyDescent="0.15">
      <c r="A21" s="42"/>
      <c r="B21" s="42"/>
      <c r="C21" s="42"/>
      <c r="D21" s="42"/>
      <c r="E21" s="42"/>
      <c r="F21" s="42"/>
      <c r="G21" s="31"/>
    </row>
    <row r="22" spans="1:7" x14ac:dyDescent="0.15">
      <c r="A22" s="42"/>
      <c r="B22" s="42"/>
      <c r="C22" s="42"/>
      <c r="D22" s="42"/>
      <c r="E22" s="42"/>
      <c r="F22" s="42"/>
      <c r="G22" s="31"/>
    </row>
    <row r="23" spans="1:7" x14ac:dyDescent="0.15">
      <c r="A23" s="42"/>
      <c r="B23" s="42"/>
      <c r="C23" s="42"/>
      <c r="D23" s="42"/>
      <c r="E23" s="42"/>
      <c r="F23" s="42"/>
      <c r="G23" s="31"/>
    </row>
    <row r="24" spans="1:7" x14ac:dyDescent="0.15">
      <c r="A24" s="42"/>
      <c r="B24" s="42"/>
      <c r="C24" s="42"/>
      <c r="D24" s="42"/>
      <c r="E24" s="42"/>
      <c r="F24" s="42"/>
      <c r="G24" s="31"/>
    </row>
    <row r="25" spans="1:7" x14ac:dyDescent="0.15">
      <c r="A25" s="42"/>
      <c r="B25" s="42"/>
      <c r="C25" s="42"/>
      <c r="D25" s="42"/>
      <c r="E25" s="42"/>
      <c r="F25" s="42"/>
      <c r="G25" s="31"/>
    </row>
    <row r="26" spans="1:7" x14ac:dyDescent="0.15">
      <c r="A26" s="42"/>
      <c r="B26" s="42"/>
      <c r="C26" s="42"/>
      <c r="D26" s="42"/>
      <c r="E26" s="42"/>
      <c r="F26" s="42"/>
      <c r="G26" s="31"/>
    </row>
    <row r="27" spans="1:7" x14ac:dyDescent="0.15">
      <c r="A27" s="42"/>
      <c r="B27" s="42"/>
      <c r="C27" s="42"/>
      <c r="D27" s="42"/>
      <c r="E27" s="42"/>
      <c r="F27" s="42"/>
      <c r="G27" s="31"/>
    </row>
  </sheetData>
  <mergeCells count="2">
    <mergeCell ref="A14:B14"/>
    <mergeCell ref="A15:B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0504-315C-44BB-8C32-F925D4661157}">
  <sheetPr>
    <tabColor rgb="FF7030A0"/>
  </sheetPr>
  <dimension ref="A1:L27"/>
  <sheetViews>
    <sheetView zoomScale="115" zoomScaleNormal="115" workbookViewId="0">
      <selection activeCell="N31" sqref="N31"/>
    </sheetView>
  </sheetViews>
  <sheetFormatPr defaultRowHeight="13.5" x14ac:dyDescent="0.15"/>
  <cols>
    <col min="1" max="1" width="5" style="15" customWidth="1"/>
    <col min="2" max="2" width="13.875" style="15" customWidth="1"/>
    <col min="3" max="5" width="8.25" style="15" customWidth="1"/>
    <col min="6" max="6" width="8.125" style="15" customWidth="1"/>
    <col min="7" max="7" width="17.125" style="15" customWidth="1"/>
    <col min="8" max="11" width="8.75" style="15" customWidth="1"/>
    <col min="12" max="16384" width="9" style="15"/>
  </cols>
  <sheetData>
    <row r="1" spans="1:12" ht="14.25" x14ac:dyDescent="0.15">
      <c r="A1" s="14" t="s">
        <v>38</v>
      </c>
      <c r="F1" s="31"/>
      <c r="G1" s="31"/>
    </row>
    <row r="2" spans="1:12" x14ac:dyDescent="0.15">
      <c r="F2" s="31"/>
      <c r="G2" s="31"/>
      <c r="H2" s="31"/>
      <c r="I2" s="31"/>
      <c r="J2" s="31"/>
    </row>
    <row r="3" spans="1:12" x14ac:dyDescent="0.15">
      <c r="A3" s="16" t="s">
        <v>39</v>
      </c>
      <c r="B3" s="16" t="s">
        <v>40</v>
      </c>
      <c r="C3" s="16" t="s">
        <v>41</v>
      </c>
      <c r="D3" s="16" t="s">
        <v>42</v>
      </c>
      <c r="E3" s="16" t="s">
        <v>43</v>
      </c>
      <c r="F3" s="47" t="s">
        <v>104</v>
      </c>
      <c r="G3" s="47" t="s">
        <v>105</v>
      </c>
      <c r="H3" s="33"/>
      <c r="I3" s="33"/>
      <c r="J3" s="33"/>
    </row>
    <row r="4" spans="1:12" x14ac:dyDescent="0.15">
      <c r="A4" s="17">
        <v>1</v>
      </c>
      <c r="B4" s="48" t="s">
        <v>49</v>
      </c>
      <c r="C4" s="17">
        <v>58</v>
      </c>
      <c r="D4" s="17">
        <v>70</v>
      </c>
      <c r="E4" s="17">
        <v>76</v>
      </c>
      <c r="F4" s="34">
        <f>SUM(C4:E4)</f>
        <v>204</v>
      </c>
      <c r="G4" s="34">
        <f>(F4-$F$14)/$F$15*10+50</f>
        <v>38.706151213684365</v>
      </c>
      <c r="H4" s="31"/>
      <c r="I4" s="31"/>
      <c r="J4" s="31"/>
    </row>
    <row r="5" spans="1:12" x14ac:dyDescent="0.15">
      <c r="A5" s="17">
        <v>2</v>
      </c>
      <c r="B5" s="48" t="s">
        <v>50</v>
      </c>
      <c r="C5" s="17">
        <v>98</v>
      </c>
      <c r="D5" s="17">
        <v>93</v>
      </c>
      <c r="E5" s="17">
        <v>88</v>
      </c>
      <c r="F5" s="34">
        <f t="shared" ref="F5:F13" si="0">SUM(C5:E5)</f>
        <v>279</v>
      </c>
      <c r="G5" s="34">
        <f t="shared" ref="G5:G13" si="1">(F5-$F$14)/$F$15*10+50</f>
        <v>66.940773179473467</v>
      </c>
      <c r="H5" s="31"/>
      <c r="I5" s="31"/>
      <c r="J5" s="31"/>
    </row>
    <row r="6" spans="1:12" x14ac:dyDescent="0.15">
      <c r="A6" s="17">
        <v>3</v>
      </c>
      <c r="B6" s="48" t="s">
        <v>51</v>
      </c>
      <c r="C6" s="17">
        <v>87</v>
      </c>
      <c r="D6" s="17">
        <v>91</v>
      </c>
      <c r="E6" s="17">
        <v>77</v>
      </c>
      <c r="F6" s="34">
        <f t="shared" si="0"/>
        <v>255</v>
      </c>
      <c r="G6" s="34">
        <f t="shared" si="1"/>
        <v>57.905694150420949</v>
      </c>
      <c r="H6" s="31"/>
      <c r="I6" s="31"/>
      <c r="J6" s="31"/>
    </row>
    <row r="7" spans="1:12" x14ac:dyDescent="0.15">
      <c r="A7" s="17">
        <v>4</v>
      </c>
      <c r="B7" s="48" t="s">
        <v>52</v>
      </c>
      <c r="C7" s="17">
        <v>60</v>
      </c>
      <c r="D7" s="17">
        <v>52</v>
      </c>
      <c r="E7" s="17">
        <v>68</v>
      </c>
      <c r="F7" s="34">
        <f t="shared" si="0"/>
        <v>180</v>
      </c>
      <c r="G7" s="34">
        <f t="shared" si="1"/>
        <v>29.671072184631846</v>
      </c>
      <c r="H7" s="31"/>
      <c r="I7" s="31"/>
      <c r="J7" s="31"/>
      <c r="L7" s="35"/>
    </row>
    <row r="8" spans="1:12" x14ac:dyDescent="0.15">
      <c r="A8" s="17">
        <v>5</v>
      </c>
      <c r="B8" s="48" t="s">
        <v>53</v>
      </c>
      <c r="C8" s="17">
        <v>71</v>
      </c>
      <c r="D8" s="17">
        <v>72</v>
      </c>
      <c r="E8" s="17">
        <v>94</v>
      </c>
      <c r="F8" s="34">
        <f t="shared" si="0"/>
        <v>237</v>
      </c>
      <c r="G8" s="34">
        <f t="shared" si="1"/>
        <v>51.129384878631562</v>
      </c>
      <c r="H8" s="31"/>
      <c r="I8" s="31"/>
      <c r="J8" s="31"/>
    </row>
    <row r="9" spans="1:12" x14ac:dyDescent="0.15">
      <c r="A9" s="17">
        <v>6</v>
      </c>
      <c r="B9" s="48" t="s">
        <v>54</v>
      </c>
      <c r="C9" s="17">
        <v>79</v>
      </c>
      <c r="D9" s="17">
        <v>88</v>
      </c>
      <c r="E9" s="17">
        <v>67</v>
      </c>
      <c r="F9" s="34">
        <f t="shared" si="0"/>
        <v>234</v>
      </c>
      <c r="G9" s="34">
        <f t="shared" si="1"/>
        <v>50</v>
      </c>
      <c r="H9" s="31"/>
      <c r="I9" s="31"/>
      <c r="J9" s="31"/>
      <c r="L9" s="35"/>
    </row>
    <row r="10" spans="1:12" x14ac:dyDescent="0.15">
      <c r="A10" s="17">
        <v>7</v>
      </c>
      <c r="B10" s="48" t="s">
        <v>55</v>
      </c>
      <c r="C10" s="17">
        <v>85</v>
      </c>
      <c r="D10" s="17">
        <v>60</v>
      </c>
      <c r="E10" s="17">
        <v>77</v>
      </c>
      <c r="F10" s="34">
        <f t="shared" si="0"/>
        <v>222</v>
      </c>
      <c r="G10" s="34">
        <f t="shared" si="1"/>
        <v>45.482460485473744</v>
      </c>
      <c r="H10" s="31"/>
      <c r="I10" s="31"/>
      <c r="J10" s="31"/>
    </row>
    <row r="11" spans="1:12" x14ac:dyDescent="0.15">
      <c r="A11" s="17">
        <v>8</v>
      </c>
      <c r="B11" s="48" t="s">
        <v>56</v>
      </c>
      <c r="C11" s="17">
        <v>97</v>
      </c>
      <c r="D11" s="17">
        <v>78</v>
      </c>
      <c r="E11" s="17">
        <v>83</v>
      </c>
      <c r="F11" s="34">
        <f t="shared" si="0"/>
        <v>258</v>
      </c>
      <c r="G11" s="34">
        <f t="shared" si="1"/>
        <v>59.035079029052511</v>
      </c>
      <c r="H11" s="31"/>
      <c r="I11" s="31"/>
      <c r="J11" s="31"/>
    </row>
    <row r="12" spans="1:12" x14ac:dyDescent="0.15">
      <c r="A12" s="17">
        <v>9</v>
      </c>
      <c r="B12" s="48" t="s">
        <v>57</v>
      </c>
      <c r="C12" s="17">
        <v>80</v>
      </c>
      <c r="D12" s="17">
        <v>61</v>
      </c>
      <c r="E12" s="17">
        <v>99</v>
      </c>
      <c r="F12" s="34">
        <f t="shared" si="0"/>
        <v>240</v>
      </c>
      <c r="G12" s="34">
        <f t="shared" si="1"/>
        <v>52.258769757263124</v>
      </c>
      <c r="H12" s="31"/>
      <c r="I12" s="31"/>
      <c r="J12" s="31"/>
      <c r="L12" s="35"/>
    </row>
    <row r="13" spans="1:12" ht="14.25" thickBot="1" x14ac:dyDescent="0.2">
      <c r="A13" s="36">
        <v>10</v>
      </c>
      <c r="B13" s="37" t="s">
        <v>58</v>
      </c>
      <c r="C13" s="36">
        <v>66</v>
      </c>
      <c r="D13" s="36">
        <v>89</v>
      </c>
      <c r="E13" s="36">
        <v>76</v>
      </c>
      <c r="F13" s="38">
        <f t="shared" si="0"/>
        <v>231</v>
      </c>
      <c r="G13" s="38">
        <f t="shared" si="1"/>
        <v>48.870615121368438</v>
      </c>
      <c r="H13" s="31"/>
      <c r="I13" s="31"/>
      <c r="J13" s="31"/>
    </row>
    <row r="14" spans="1:12" x14ac:dyDescent="0.15">
      <c r="A14" s="73" t="s">
        <v>9</v>
      </c>
      <c r="B14" s="73"/>
      <c r="C14" s="39">
        <f>AVERAGE(C4:C13)</f>
        <v>78.099999999999994</v>
      </c>
      <c r="D14" s="39">
        <f t="shared" ref="D14:E14" si="2">AVERAGE(D4:D13)</f>
        <v>75.400000000000006</v>
      </c>
      <c r="E14" s="39">
        <f t="shared" si="2"/>
        <v>80.5</v>
      </c>
      <c r="F14" s="40">
        <f>AVERAGE(F4:F13)</f>
        <v>234</v>
      </c>
      <c r="G14" s="41"/>
      <c r="H14" s="31"/>
      <c r="I14" s="31"/>
      <c r="J14" s="31"/>
      <c r="L14" s="35"/>
    </row>
    <row r="15" spans="1:12" x14ac:dyDescent="0.15">
      <c r="A15" s="74" t="s">
        <v>106</v>
      </c>
      <c r="B15" s="74"/>
      <c r="C15" s="30">
        <f>_xlfn.STDEV.P(C4:C13)</f>
        <v>13.464397498588639</v>
      </c>
      <c r="D15" s="30">
        <f t="shared" ref="D15:E15" si="3">_xlfn.STDEV.P(D4:D13)</f>
        <v>13.915459029439164</v>
      </c>
      <c r="E15" s="30">
        <f t="shared" si="3"/>
        <v>9.9523866484376491</v>
      </c>
      <c r="F15" s="30">
        <f>STDEVP(F4:F13)</f>
        <v>26.563132345414388</v>
      </c>
      <c r="G15" s="34"/>
      <c r="H15" s="31"/>
      <c r="I15" s="31"/>
      <c r="J15" s="31"/>
    </row>
    <row r="16" spans="1:12" x14ac:dyDescent="0.15">
      <c r="A16" s="42"/>
      <c r="B16" s="42"/>
      <c r="C16" s="42"/>
      <c r="D16" s="42"/>
      <c r="E16" s="42"/>
      <c r="F16" s="42"/>
      <c r="G16" s="31"/>
      <c r="L16" s="35"/>
    </row>
    <row r="17" spans="1:7" x14ac:dyDescent="0.15">
      <c r="A17" s="42"/>
      <c r="B17" s="42"/>
      <c r="C17" s="42"/>
      <c r="D17" s="42"/>
      <c r="E17" s="42"/>
      <c r="F17" s="42"/>
      <c r="G17" s="31"/>
    </row>
    <row r="18" spans="1:7" x14ac:dyDescent="0.15">
      <c r="A18" s="42"/>
      <c r="B18" s="42"/>
      <c r="C18" s="42"/>
      <c r="D18" s="42"/>
      <c r="E18" s="42"/>
      <c r="F18" s="42"/>
      <c r="G18" s="31"/>
    </row>
    <row r="19" spans="1:7" x14ac:dyDescent="0.15">
      <c r="A19" s="42"/>
      <c r="B19" s="42"/>
      <c r="C19" s="42"/>
      <c r="D19" s="42"/>
      <c r="E19" s="42"/>
      <c r="F19" s="42"/>
      <c r="G19" s="31"/>
    </row>
    <row r="20" spans="1:7" x14ac:dyDescent="0.15">
      <c r="A20" s="42"/>
      <c r="B20" s="42"/>
      <c r="C20" s="42"/>
      <c r="D20" s="42"/>
      <c r="E20" s="42"/>
      <c r="F20" s="42"/>
      <c r="G20" s="31"/>
    </row>
    <row r="21" spans="1:7" x14ac:dyDescent="0.15">
      <c r="A21" s="42"/>
      <c r="B21" s="42"/>
      <c r="C21" s="42"/>
      <c r="D21" s="42"/>
      <c r="E21" s="42"/>
      <c r="F21" s="42"/>
      <c r="G21" s="31"/>
    </row>
    <row r="22" spans="1:7" x14ac:dyDescent="0.15">
      <c r="A22" s="42"/>
      <c r="B22" s="42"/>
      <c r="C22" s="42"/>
      <c r="D22" s="42"/>
      <c r="E22" s="42"/>
      <c r="F22" s="42"/>
      <c r="G22" s="31"/>
    </row>
    <row r="23" spans="1:7" x14ac:dyDescent="0.15">
      <c r="A23" s="42"/>
      <c r="B23" s="42"/>
      <c r="C23" s="42"/>
      <c r="D23" s="42"/>
      <c r="E23" s="42"/>
      <c r="F23" s="42"/>
      <c r="G23" s="31"/>
    </row>
    <row r="24" spans="1:7" x14ac:dyDescent="0.15">
      <c r="A24" s="42"/>
      <c r="B24" s="42"/>
      <c r="C24" s="42"/>
      <c r="D24" s="42"/>
      <c r="E24" s="42"/>
      <c r="F24" s="42"/>
      <c r="G24" s="31"/>
    </row>
    <row r="25" spans="1:7" x14ac:dyDescent="0.15">
      <c r="A25" s="42"/>
      <c r="B25" s="42"/>
      <c r="C25" s="42"/>
      <c r="D25" s="42"/>
      <c r="E25" s="42"/>
      <c r="F25" s="42"/>
      <c r="G25" s="31"/>
    </row>
    <row r="26" spans="1:7" x14ac:dyDescent="0.15">
      <c r="A26" s="42"/>
      <c r="B26" s="42"/>
      <c r="C26" s="42"/>
      <c r="D26" s="42"/>
      <c r="E26" s="42"/>
      <c r="F26" s="42"/>
      <c r="G26" s="31"/>
    </row>
    <row r="27" spans="1:7" x14ac:dyDescent="0.15">
      <c r="A27" s="42"/>
      <c r="B27" s="42"/>
      <c r="C27" s="42"/>
      <c r="D27" s="42"/>
      <c r="E27" s="42"/>
      <c r="F27" s="42"/>
      <c r="G27" s="31"/>
    </row>
  </sheetData>
  <mergeCells count="2">
    <mergeCell ref="A14:B14"/>
    <mergeCell ref="A15:B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0AB5-80FA-40B3-A26E-B2BD29129106}">
  <sheetPr>
    <tabColor rgb="FF7030A0"/>
  </sheetPr>
  <dimension ref="A1:L27"/>
  <sheetViews>
    <sheetView topLeftCell="A7" zoomScale="115" zoomScaleNormal="115" workbookViewId="0">
      <selection activeCell="R34" sqref="R34"/>
    </sheetView>
  </sheetViews>
  <sheetFormatPr defaultRowHeight="13.5" x14ac:dyDescent="0.15"/>
  <cols>
    <col min="1" max="1" width="5" style="15" customWidth="1"/>
    <col min="2" max="2" width="13.875" style="15" customWidth="1"/>
    <col min="3" max="5" width="8.25" style="15" customWidth="1"/>
    <col min="6" max="6" width="8.125" style="15" customWidth="1"/>
    <col min="7" max="7" width="17.125" style="15" customWidth="1"/>
    <col min="8" max="11" width="8.75" style="15" customWidth="1"/>
    <col min="12" max="16384" width="9" style="15"/>
  </cols>
  <sheetData>
    <row r="1" spans="1:12" ht="14.25" x14ac:dyDescent="0.15">
      <c r="A1" s="14" t="s">
        <v>38</v>
      </c>
      <c r="F1" s="31"/>
      <c r="G1" s="31"/>
    </row>
    <row r="2" spans="1:12" x14ac:dyDescent="0.15">
      <c r="F2" s="31"/>
      <c r="G2" s="31"/>
      <c r="H2" s="31"/>
      <c r="I2" s="31"/>
      <c r="J2" s="31"/>
    </row>
    <row r="3" spans="1:12" x14ac:dyDescent="0.15">
      <c r="A3" s="16" t="s">
        <v>39</v>
      </c>
      <c r="B3" s="16" t="s">
        <v>40</v>
      </c>
      <c r="C3" s="16" t="s">
        <v>41</v>
      </c>
      <c r="D3" s="16" t="s">
        <v>42</v>
      </c>
      <c r="E3" s="16" t="s">
        <v>43</v>
      </c>
      <c r="F3" s="32" t="s">
        <v>104</v>
      </c>
      <c r="G3" s="32" t="s">
        <v>105</v>
      </c>
      <c r="H3" s="33"/>
      <c r="I3" s="33"/>
      <c r="J3" s="33"/>
    </row>
    <row r="4" spans="1:12" x14ac:dyDescent="0.15">
      <c r="A4" s="17">
        <v>1</v>
      </c>
      <c r="B4" s="18" t="s">
        <v>49</v>
      </c>
      <c r="C4" s="17">
        <v>58</v>
      </c>
      <c r="D4" s="17">
        <v>70</v>
      </c>
      <c r="E4" s="17">
        <v>76</v>
      </c>
      <c r="F4" s="34">
        <f>SUM(C4:E4)</f>
        <v>204</v>
      </c>
      <c r="G4" s="34">
        <f>(F4-$F$14)/$F$15*10+50</f>
        <v>38.706151213684365</v>
      </c>
      <c r="H4" s="31"/>
      <c r="I4" s="31"/>
      <c r="J4" s="31"/>
    </row>
    <row r="5" spans="1:12" x14ac:dyDescent="0.15">
      <c r="A5" s="17">
        <v>2</v>
      </c>
      <c r="B5" s="18" t="s">
        <v>50</v>
      </c>
      <c r="C5" s="17">
        <v>98</v>
      </c>
      <c r="D5" s="17">
        <v>93</v>
      </c>
      <c r="E5" s="17">
        <v>88</v>
      </c>
      <c r="F5" s="34">
        <f t="shared" ref="F5:F13" si="0">SUM(C5:E5)</f>
        <v>279</v>
      </c>
      <c r="G5" s="34">
        <f t="shared" ref="G5:G13" si="1">(F5-$F$14)/$F$15*10+50</f>
        <v>66.940773179473467</v>
      </c>
      <c r="H5" s="31"/>
      <c r="I5" s="31"/>
      <c r="J5" s="31"/>
    </row>
    <row r="6" spans="1:12" x14ac:dyDescent="0.15">
      <c r="A6" s="17">
        <v>3</v>
      </c>
      <c r="B6" s="18" t="s">
        <v>51</v>
      </c>
      <c r="C6" s="17">
        <v>87</v>
      </c>
      <c r="D6" s="17">
        <v>91</v>
      </c>
      <c r="E6" s="17">
        <v>77</v>
      </c>
      <c r="F6" s="34">
        <f t="shared" si="0"/>
        <v>255</v>
      </c>
      <c r="G6" s="34">
        <f t="shared" si="1"/>
        <v>57.905694150420949</v>
      </c>
      <c r="H6" s="31"/>
      <c r="I6" s="31"/>
      <c r="J6" s="31"/>
    </row>
    <row r="7" spans="1:12" x14ac:dyDescent="0.15">
      <c r="A7" s="17">
        <v>4</v>
      </c>
      <c r="B7" s="18" t="s">
        <v>52</v>
      </c>
      <c r="C7" s="17">
        <v>60</v>
      </c>
      <c r="D7" s="17">
        <v>52</v>
      </c>
      <c r="E7" s="17">
        <v>68</v>
      </c>
      <c r="F7" s="34">
        <f t="shared" si="0"/>
        <v>180</v>
      </c>
      <c r="G7" s="34">
        <f t="shared" si="1"/>
        <v>29.671072184631846</v>
      </c>
      <c r="H7" s="31"/>
      <c r="I7" s="31"/>
      <c r="J7" s="31"/>
      <c r="L7" s="35"/>
    </row>
    <row r="8" spans="1:12" x14ac:dyDescent="0.15">
      <c r="A8" s="17">
        <v>5</v>
      </c>
      <c r="B8" s="18" t="s">
        <v>53</v>
      </c>
      <c r="C8" s="17">
        <v>71</v>
      </c>
      <c r="D8" s="17">
        <v>72</v>
      </c>
      <c r="E8" s="17">
        <v>94</v>
      </c>
      <c r="F8" s="34">
        <f t="shared" si="0"/>
        <v>237</v>
      </c>
      <c r="G8" s="34">
        <f t="shared" si="1"/>
        <v>51.129384878631562</v>
      </c>
      <c r="H8" s="31"/>
      <c r="I8" s="31"/>
      <c r="J8" s="31"/>
    </row>
    <row r="9" spans="1:12" x14ac:dyDescent="0.15">
      <c r="A9" s="17">
        <v>6</v>
      </c>
      <c r="B9" s="18" t="s">
        <v>54</v>
      </c>
      <c r="C9" s="17">
        <v>79</v>
      </c>
      <c r="D9" s="17">
        <v>88</v>
      </c>
      <c r="E9" s="17">
        <v>67</v>
      </c>
      <c r="F9" s="34">
        <f t="shared" si="0"/>
        <v>234</v>
      </c>
      <c r="G9" s="34">
        <f t="shared" si="1"/>
        <v>50</v>
      </c>
      <c r="H9" s="31"/>
      <c r="I9" s="31"/>
      <c r="J9" s="31"/>
      <c r="L9" s="35"/>
    </row>
    <row r="10" spans="1:12" x14ac:dyDescent="0.15">
      <c r="A10" s="17">
        <v>7</v>
      </c>
      <c r="B10" s="18" t="s">
        <v>55</v>
      </c>
      <c r="C10" s="17">
        <v>85</v>
      </c>
      <c r="D10" s="17">
        <v>60</v>
      </c>
      <c r="E10" s="17">
        <v>77</v>
      </c>
      <c r="F10" s="34">
        <f t="shared" si="0"/>
        <v>222</v>
      </c>
      <c r="G10" s="34">
        <f t="shared" si="1"/>
        <v>45.482460485473744</v>
      </c>
      <c r="H10" s="31"/>
      <c r="I10" s="31"/>
      <c r="J10" s="31"/>
    </row>
    <row r="11" spans="1:12" x14ac:dyDescent="0.15">
      <c r="A11" s="17">
        <v>8</v>
      </c>
      <c r="B11" s="18" t="s">
        <v>56</v>
      </c>
      <c r="C11" s="17">
        <v>97</v>
      </c>
      <c r="D11" s="17">
        <v>78</v>
      </c>
      <c r="E11" s="17">
        <v>83</v>
      </c>
      <c r="F11" s="34">
        <f t="shared" si="0"/>
        <v>258</v>
      </c>
      <c r="G11" s="34">
        <f t="shared" si="1"/>
        <v>59.035079029052511</v>
      </c>
      <c r="H11" s="31"/>
      <c r="I11" s="31"/>
      <c r="J11" s="31"/>
    </row>
    <row r="12" spans="1:12" x14ac:dyDescent="0.15">
      <c r="A12" s="17">
        <v>9</v>
      </c>
      <c r="B12" s="18" t="s">
        <v>57</v>
      </c>
      <c r="C12" s="17">
        <v>80</v>
      </c>
      <c r="D12" s="17">
        <v>61</v>
      </c>
      <c r="E12" s="17">
        <v>99</v>
      </c>
      <c r="F12" s="34">
        <f t="shared" si="0"/>
        <v>240</v>
      </c>
      <c r="G12" s="34">
        <f t="shared" si="1"/>
        <v>52.258769757263124</v>
      </c>
      <c r="H12" s="31"/>
      <c r="I12" s="31"/>
      <c r="J12" s="31"/>
      <c r="L12" s="35"/>
    </row>
    <row r="13" spans="1:12" ht="14.25" thickBot="1" x14ac:dyDescent="0.2">
      <c r="A13" s="36">
        <v>10</v>
      </c>
      <c r="B13" s="37" t="s">
        <v>58</v>
      </c>
      <c r="C13" s="36">
        <v>66</v>
      </c>
      <c r="D13" s="36">
        <v>89</v>
      </c>
      <c r="E13" s="36">
        <v>76</v>
      </c>
      <c r="F13" s="38">
        <f t="shared" si="0"/>
        <v>231</v>
      </c>
      <c r="G13" s="38">
        <f t="shared" si="1"/>
        <v>48.870615121368438</v>
      </c>
      <c r="H13" s="31"/>
      <c r="I13" s="31"/>
      <c r="J13" s="31"/>
    </row>
    <row r="14" spans="1:12" x14ac:dyDescent="0.15">
      <c r="A14" s="73" t="s">
        <v>9</v>
      </c>
      <c r="B14" s="73"/>
      <c r="C14" s="39">
        <f>AVERAGE(C4:C13)</f>
        <v>78.099999999999994</v>
      </c>
      <c r="D14" s="39">
        <f t="shared" ref="D14:E14" si="2">AVERAGE(D4:D13)</f>
        <v>75.400000000000006</v>
      </c>
      <c r="E14" s="39">
        <f t="shared" si="2"/>
        <v>80.5</v>
      </c>
      <c r="F14" s="40">
        <f>AVERAGE(F4:F13)</f>
        <v>234</v>
      </c>
      <c r="G14" s="41"/>
      <c r="H14" s="31"/>
      <c r="I14" s="31"/>
      <c r="J14" s="31"/>
      <c r="L14" s="35"/>
    </row>
    <row r="15" spans="1:12" x14ac:dyDescent="0.15">
      <c r="A15" s="74" t="s">
        <v>106</v>
      </c>
      <c r="B15" s="74"/>
      <c r="C15" s="30">
        <f>_xlfn.STDEV.P(C4:C13)</f>
        <v>13.464397498588639</v>
      </c>
      <c r="D15" s="30">
        <f t="shared" ref="D15:E15" si="3">_xlfn.STDEV.P(D4:D13)</f>
        <v>13.915459029439164</v>
      </c>
      <c r="E15" s="30">
        <f t="shared" si="3"/>
        <v>9.9523866484376491</v>
      </c>
      <c r="F15" s="30">
        <f>STDEVP(F4:F13)</f>
        <v>26.563132345414388</v>
      </c>
      <c r="G15" s="34"/>
      <c r="H15" s="31"/>
      <c r="I15" s="31"/>
      <c r="J15" s="31"/>
    </row>
    <row r="16" spans="1:12" x14ac:dyDescent="0.15">
      <c r="A16" s="42"/>
      <c r="B16" s="42"/>
      <c r="C16" s="42"/>
      <c r="D16" s="42"/>
      <c r="E16" s="42"/>
      <c r="F16" s="42"/>
      <c r="G16" s="31"/>
      <c r="L16" s="35"/>
    </row>
    <row r="17" spans="1:7" x14ac:dyDescent="0.15">
      <c r="A17" s="42"/>
      <c r="B17" s="42"/>
      <c r="C17" s="42"/>
      <c r="D17" s="42"/>
      <c r="E17" s="42"/>
      <c r="F17" s="42"/>
      <c r="G17" s="31"/>
    </row>
    <row r="18" spans="1:7" x14ac:dyDescent="0.15">
      <c r="A18" s="42"/>
      <c r="B18" s="42"/>
      <c r="C18" s="42"/>
      <c r="D18" s="42"/>
      <c r="E18" s="42"/>
      <c r="F18" s="42"/>
      <c r="G18" s="31"/>
    </row>
    <row r="19" spans="1:7" x14ac:dyDescent="0.15">
      <c r="A19" s="42"/>
      <c r="B19" s="42"/>
      <c r="C19" s="42"/>
      <c r="D19" s="42"/>
      <c r="E19" s="42"/>
      <c r="F19" s="42"/>
      <c r="G19" s="31"/>
    </row>
    <row r="20" spans="1:7" x14ac:dyDescent="0.15">
      <c r="A20" s="42"/>
      <c r="B20" s="42"/>
      <c r="C20" s="42"/>
      <c r="D20" s="42"/>
      <c r="E20" s="42"/>
      <c r="F20" s="42"/>
      <c r="G20" s="31"/>
    </row>
    <row r="21" spans="1:7" x14ac:dyDescent="0.15">
      <c r="A21" s="42"/>
      <c r="B21" s="42"/>
      <c r="C21" s="42"/>
      <c r="D21" s="42"/>
      <c r="E21" s="42"/>
      <c r="F21" s="42"/>
      <c r="G21" s="31"/>
    </row>
    <row r="22" spans="1:7" x14ac:dyDescent="0.15">
      <c r="A22" s="42"/>
      <c r="B22" s="42"/>
      <c r="C22" s="42"/>
      <c r="D22" s="42"/>
      <c r="E22" s="42"/>
      <c r="F22" s="42"/>
      <c r="G22" s="31"/>
    </row>
    <row r="23" spans="1:7" x14ac:dyDescent="0.15">
      <c r="A23" s="42"/>
      <c r="B23" s="42"/>
      <c r="C23" s="42"/>
      <c r="D23" s="42"/>
      <c r="E23" s="42"/>
      <c r="F23" s="42"/>
      <c r="G23" s="31"/>
    </row>
    <row r="24" spans="1:7" x14ac:dyDescent="0.15">
      <c r="A24" s="42"/>
      <c r="B24" s="42"/>
      <c r="C24" s="42"/>
      <c r="D24" s="42"/>
      <c r="E24" s="42"/>
      <c r="F24" s="42"/>
      <c r="G24" s="31"/>
    </row>
    <row r="25" spans="1:7" x14ac:dyDescent="0.15">
      <c r="A25" s="42"/>
      <c r="B25" s="42"/>
      <c r="C25" s="42"/>
      <c r="D25" s="42"/>
      <c r="E25" s="42"/>
      <c r="F25" s="42"/>
      <c r="G25" s="31"/>
    </row>
    <row r="26" spans="1:7" x14ac:dyDescent="0.15">
      <c r="A26" s="42"/>
      <c r="B26" s="42"/>
      <c r="C26" s="42"/>
      <c r="D26" s="42"/>
      <c r="E26" s="42"/>
      <c r="F26" s="42"/>
      <c r="G26" s="31"/>
    </row>
    <row r="27" spans="1:7" x14ac:dyDescent="0.15">
      <c r="A27" s="42"/>
      <c r="B27" s="42"/>
      <c r="C27" s="42"/>
      <c r="D27" s="42"/>
      <c r="E27" s="42"/>
      <c r="F27" s="42"/>
      <c r="G27" s="31"/>
    </row>
  </sheetData>
  <mergeCells count="2">
    <mergeCell ref="A14:B14"/>
    <mergeCell ref="A15:B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2E35-49A6-47FC-ADA9-B108AD2DB62E}">
  <sheetPr>
    <tabColor theme="9" tint="0.59999389629810485"/>
  </sheetPr>
  <dimension ref="A1:D28"/>
  <sheetViews>
    <sheetView topLeftCell="A28" workbookViewId="0">
      <selection activeCell="J32" sqref="J32"/>
    </sheetView>
  </sheetViews>
  <sheetFormatPr defaultRowHeight="13.5" x14ac:dyDescent="0.15"/>
  <cols>
    <col min="2" max="4" width="11.625" customWidth="1"/>
  </cols>
  <sheetData>
    <row r="1" spans="1:4" ht="27.75" customHeight="1" x14ac:dyDescent="0.15">
      <c r="A1" s="75" t="s">
        <v>107</v>
      </c>
      <c r="B1" s="75"/>
      <c r="C1" s="75"/>
      <c r="D1" s="75"/>
    </row>
    <row r="2" spans="1:4" x14ac:dyDescent="0.15">
      <c r="A2" s="49" t="s">
        <v>108</v>
      </c>
      <c r="B2" s="49" t="s">
        <v>109</v>
      </c>
      <c r="C2" s="49" t="s">
        <v>110</v>
      </c>
      <c r="D2" s="49" t="s">
        <v>111</v>
      </c>
    </row>
    <row r="3" spans="1:4" x14ac:dyDescent="0.15">
      <c r="A3" s="50" t="s">
        <v>65</v>
      </c>
      <c r="B3" s="51">
        <v>186</v>
      </c>
      <c r="C3" s="51">
        <v>110</v>
      </c>
      <c r="D3" s="51">
        <v>43</v>
      </c>
    </row>
    <row r="4" spans="1:4" x14ac:dyDescent="0.15">
      <c r="A4" s="50" t="s">
        <v>67</v>
      </c>
      <c r="B4" s="51">
        <v>173</v>
      </c>
      <c r="C4" s="51">
        <v>102</v>
      </c>
      <c r="D4" s="51">
        <v>25</v>
      </c>
    </row>
    <row r="5" spans="1:4" x14ac:dyDescent="0.15">
      <c r="A5" s="50" t="s">
        <v>69</v>
      </c>
      <c r="B5" s="51">
        <v>179</v>
      </c>
      <c r="C5" s="51">
        <v>83</v>
      </c>
      <c r="D5" s="51">
        <v>50</v>
      </c>
    </row>
    <row r="6" spans="1:4" x14ac:dyDescent="0.15">
      <c r="A6" s="50" t="s">
        <v>112</v>
      </c>
      <c r="B6" s="51">
        <v>169</v>
      </c>
      <c r="C6" s="52">
        <v>78</v>
      </c>
      <c r="D6" s="51">
        <v>12</v>
      </c>
    </row>
    <row r="7" spans="1:4" x14ac:dyDescent="0.15">
      <c r="A7" s="50" t="s">
        <v>113</v>
      </c>
      <c r="B7" s="51">
        <v>182</v>
      </c>
      <c r="C7" s="51">
        <v>93</v>
      </c>
      <c r="D7" s="51">
        <v>62</v>
      </c>
    </row>
    <row r="8" spans="1:4" x14ac:dyDescent="0.15">
      <c r="A8" s="50" t="s">
        <v>114</v>
      </c>
      <c r="B8" s="51">
        <v>177</v>
      </c>
      <c r="C8" s="51">
        <v>100</v>
      </c>
      <c r="D8" s="51">
        <v>40</v>
      </c>
    </row>
    <row r="9" spans="1:4" x14ac:dyDescent="0.15">
      <c r="A9" s="50" t="s">
        <v>115</v>
      </c>
      <c r="B9" s="51">
        <v>180</v>
      </c>
      <c r="C9" s="51">
        <v>92</v>
      </c>
      <c r="D9" s="51">
        <v>58</v>
      </c>
    </row>
    <row r="10" spans="1:4" x14ac:dyDescent="0.15">
      <c r="A10" s="50" t="s">
        <v>116</v>
      </c>
      <c r="B10" s="51">
        <v>166</v>
      </c>
      <c r="C10" s="51">
        <v>70</v>
      </c>
      <c r="D10" s="51">
        <v>20</v>
      </c>
    </row>
    <row r="11" spans="1:4" x14ac:dyDescent="0.15">
      <c r="A11" s="50" t="s">
        <v>117</v>
      </c>
      <c r="B11" s="51">
        <v>170</v>
      </c>
      <c r="C11" s="52">
        <v>80</v>
      </c>
      <c r="D11" s="51">
        <v>38</v>
      </c>
    </row>
    <row r="12" spans="1:4" x14ac:dyDescent="0.15">
      <c r="A12" s="50" t="s">
        <v>118</v>
      </c>
      <c r="B12" s="51">
        <v>181</v>
      </c>
      <c r="C12" s="51">
        <v>105</v>
      </c>
      <c r="D12" s="51">
        <v>48</v>
      </c>
    </row>
    <row r="13" spans="1:4" x14ac:dyDescent="0.15">
      <c r="A13" s="50" t="s">
        <v>119</v>
      </c>
      <c r="B13" s="51">
        <v>170</v>
      </c>
      <c r="C13" s="51">
        <v>69</v>
      </c>
      <c r="D13" s="51">
        <v>30</v>
      </c>
    </row>
    <row r="14" spans="1:4" x14ac:dyDescent="0.15">
      <c r="A14" s="50" t="s">
        <v>120</v>
      </c>
      <c r="B14" s="51">
        <v>172</v>
      </c>
      <c r="C14" s="51">
        <v>80</v>
      </c>
      <c r="D14" s="51">
        <v>55</v>
      </c>
    </row>
    <row r="15" spans="1:4" x14ac:dyDescent="0.15">
      <c r="A15" s="50" t="s">
        <v>121</v>
      </c>
      <c r="B15" s="51">
        <v>174</v>
      </c>
      <c r="C15" s="51">
        <v>85</v>
      </c>
      <c r="D15" s="51">
        <v>43</v>
      </c>
    </row>
    <row r="16" spans="1:4" x14ac:dyDescent="0.15">
      <c r="A16" s="50" t="s">
        <v>122</v>
      </c>
      <c r="B16" s="51">
        <v>182</v>
      </c>
      <c r="C16" s="52">
        <v>98</v>
      </c>
      <c r="D16" s="51">
        <v>66</v>
      </c>
    </row>
    <row r="17" spans="1:4" x14ac:dyDescent="0.15">
      <c r="A17" s="50" t="s">
        <v>123</v>
      </c>
      <c r="B17" s="51">
        <v>185</v>
      </c>
      <c r="C17" s="51">
        <v>110</v>
      </c>
      <c r="D17" s="51">
        <v>51</v>
      </c>
    </row>
    <row r="18" spans="1:4" x14ac:dyDescent="0.15">
      <c r="A18" s="50" t="s">
        <v>124</v>
      </c>
      <c r="B18" s="51">
        <v>178</v>
      </c>
      <c r="C18" s="51">
        <v>80</v>
      </c>
      <c r="D18" s="51">
        <v>41</v>
      </c>
    </row>
    <row r="19" spans="1:4" x14ac:dyDescent="0.15">
      <c r="A19" s="50" t="s">
        <v>125</v>
      </c>
      <c r="B19" s="51">
        <v>175</v>
      </c>
      <c r="C19" s="51">
        <v>78</v>
      </c>
      <c r="D19" s="51">
        <v>49</v>
      </c>
    </row>
    <row r="20" spans="1:4" x14ac:dyDescent="0.15">
      <c r="A20" s="50" t="s">
        <v>126</v>
      </c>
      <c r="B20" s="51">
        <v>168</v>
      </c>
      <c r="C20" s="51">
        <v>68</v>
      </c>
      <c r="D20" s="51">
        <v>28</v>
      </c>
    </row>
    <row r="21" spans="1:4" x14ac:dyDescent="0.15">
      <c r="A21" s="50" t="s">
        <v>127</v>
      </c>
      <c r="B21" s="51">
        <v>171</v>
      </c>
      <c r="C21" s="52">
        <v>77</v>
      </c>
      <c r="D21" s="51">
        <v>30</v>
      </c>
    </row>
    <row r="22" spans="1:4" x14ac:dyDescent="0.15">
      <c r="A22" s="50" t="s">
        <v>128</v>
      </c>
      <c r="B22" s="51">
        <v>182</v>
      </c>
      <c r="C22" s="51">
        <v>102</v>
      </c>
      <c r="D22" s="51">
        <v>57</v>
      </c>
    </row>
    <row r="23" spans="1:4" x14ac:dyDescent="0.15">
      <c r="A23" s="50" t="s">
        <v>129</v>
      </c>
      <c r="B23" s="51">
        <v>173</v>
      </c>
      <c r="C23" s="51">
        <v>91</v>
      </c>
      <c r="D23" s="51">
        <v>42</v>
      </c>
    </row>
    <row r="24" spans="1:4" x14ac:dyDescent="0.15">
      <c r="A24" s="50" t="s">
        <v>130</v>
      </c>
      <c r="B24" s="51">
        <v>181</v>
      </c>
      <c r="C24" s="51">
        <v>95</v>
      </c>
      <c r="D24" s="51">
        <v>64</v>
      </c>
    </row>
    <row r="25" spans="1:4" x14ac:dyDescent="0.15">
      <c r="A25" s="50" t="s">
        <v>131</v>
      </c>
      <c r="B25" s="51">
        <v>170</v>
      </c>
      <c r="C25" s="51">
        <v>65</v>
      </c>
      <c r="D25" s="51">
        <v>18</v>
      </c>
    </row>
    <row r="26" spans="1:4" x14ac:dyDescent="0.15">
      <c r="A26" s="50" t="s">
        <v>132</v>
      </c>
      <c r="B26" s="51">
        <v>170</v>
      </c>
      <c r="C26" s="52">
        <v>70</v>
      </c>
      <c r="D26" s="51">
        <v>38</v>
      </c>
    </row>
    <row r="27" spans="1:4" x14ac:dyDescent="0.15">
      <c r="A27" s="50" t="s">
        <v>133</v>
      </c>
      <c r="B27" s="51">
        <v>181</v>
      </c>
      <c r="C27" s="51">
        <v>99</v>
      </c>
      <c r="D27" s="51">
        <v>48</v>
      </c>
    </row>
    <row r="28" spans="1:4" x14ac:dyDescent="0.15">
      <c r="A28" s="50" t="s">
        <v>134</v>
      </c>
      <c r="B28" s="51">
        <v>170</v>
      </c>
      <c r="C28" s="51">
        <v>70</v>
      </c>
      <c r="D28" s="51">
        <v>30</v>
      </c>
    </row>
  </sheetData>
  <mergeCells count="1">
    <mergeCell ref="A1:D1"/>
  </mergeCells>
  <phoneticPr fontId="2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6782-B51F-4ECF-A50B-FBC486853F12}">
  <sheetPr>
    <tabColor theme="7" tint="0.59999389629810485"/>
  </sheetPr>
  <dimension ref="A1:J30"/>
  <sheetViews>
    <sheetView workbookViewId="0">
      <selection activeCell="H39" sqref="H39:I39"/>
    </sheetView>
  </sheetViews>
  <sheetFormatPr defaultRowHeight="13.5" x14ac:dyDescent="0.15"/>
  <cols>
    <col min="2" max="8" width="9.125" customWidth="1"/>
  </cols>
  <sheetData>
    <row r="1" spans="1:8" s="55" customFormat="1" x14ac:dyDescent="0.15">
      <c r="A1" s="53"/>
      <c r="B1" s="50" t="s">
        <v>135</v>
      </c>
      <c r="C1" s="50" t="s">
        <v>136</v>
      </c>
      <c r="D1" s="54" t="s">
        <v>137</v>
      </c>
      <c r="E1" s="50" t="s">
        <v>138</v>
      </c>
      <c r="F1" s="50" t="s">
        <v>139</v>
      </c>
      <c r="G1" s="50" t="s">
        <v>140</v>
      </c>
      <c r="H1" s="50" t="s">
        <v>141</v>
      </c>
    </row>
    <row r="2" spans="1:8" x14ac:dyDescent="0.15">
      <c r="A2" s="56" t="s">
        <v>142</v>
      </c>
      <c r="B2" s="51">
        <v>10</v>
      </c>
      <c r="C2" s="51">
        <v>8</v>
      </c>
      <c r="D2" s="51">
        <v>8</v>
      </c>
      <c r="E2" s="51">
        <v>6</v>
      </c>
      <c r="F2" s="51">
        <v>8</v>
      </c>
      <c r="G2" s="51">
        <v>8</v>
      </c>
      <c r="H2" s="51">
        <v>8</v>
      </c>
    </row>
    <row r="3" spans="1:8" x14ac:dyDescent="0.15">
      <c r="A3" s="57" t="s">
        <v>143</v>
      </c>
      <c r="B3" s="51">
        <v>6</v>
      </c>
      <c r="C3" s="51">
        <v>8</v>
      </c>
      <c r="D3" s="51">
        <v>6</v>
      </c>
      <c r="E3" s="51">
        <v>8</v>
      </c>
      <c r="F3" s="51">
        <v>5</v>
      </c>
      <c r="G3" s="51">
        <v>6</v>
      </c>
      <c r="H3" s="51">
        <v>7</v>
      </c>
    </row>
    <row r="4" spans="1:8" x14ac:dyDescent="0.15">
      <c r="A4" s="58" t="s">
        <v>144</v>
      </c>
      <c r="B4" s="51">
        <v>7</v>
      </c>
      <c r="C4" s="51">
        <v>10</v>
      </c>
      <c r="D4" s="51">
        <v>8</v>
      </c>
      <c r="E4" s="51">
        <v>7</v>
      </c>
      <c r="F4" s="51">
        <v>7</v>
      </c>
      <c r="G4" s="51">
        <v>10</v>
      </c>
      <c r="H4" s="51">
        <v>9</v>
      </c>
    </row>
    <row r="29" spans="10:10" ht="14.25" x14ac:dyDescent="0.15">
      <c r="J29" s="61"/>
    </row>
    <row r="30" spans="10:10" x14ac:dyDescent="0.15">
      <c r="J30" s="62"/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2C05-2C0F-402E-BD73-DD7B5A33EA4B}">
  <sheetPr>
    <tabColor theme="5"/>
  </sheetPr>
  <dimension ref="A1:R19"/>
  <sheetViews>
    <sheetView zoomScaleNormal="100" zoomScaleSheetLayoutView="55" workbookViewId="0">
      <selection activeCell="C5" sqref="C5"/>
    </sheetView>
  </sheetViews>
  <sheetFormatPr defaultRowHeight="13.5" x14ac:dyDescent="0.15"/>
  <cols>
    <col min="1" max="1" width="9" style="7"/>
    <col min="2" max="2" width="12.625" style="7" customWidth="1"/>
    <col min="3" max="13" width="9" style="7"/>
    <col min="14" max="14" width="9.5" style="7" bestFit="1" customWidth="1"/>
    <col min="15" max="16384" width="9" style="7"/>
  </cols>
  <sheetData>
    <row r="1" spans="1:18" ht="21" x14ac:dyDescent="0.15">
      <c r="A1" s="5" t="s">
        <v>34</v>
      </c>
    </row>
    <row r="3" spans="1:18" x14ac:dyDescent="0.15">
      <c r="A3" s="63" t="s">
        <v>33</v>
      </c>
      <c r="B3" s="64"/>
      <c r="C3" s="64"/>
      <c r="D3" s="64" t="s">
        <v>29</v>
      </c>
      <c r="E3" s="64"/>
      <c r="F3" s="64"/>
      <c r="G3" s="64"/>
      <c r="H3" s="64"/>
      <c r="I3" s="64"/>
      <c r="J3" s="64"/>
      <c r="K3" s="64" t="s">
        <v>37</v>
      </c>
      <c r="L3" s="64"/>
      <c r="M3" s="64" t="s">
        <v>11</v>
      </c>
      <c r="N3" s="64"/>
      <c r="O3" s="64"/>
      <c r="P3" s="64"/>
      <c r="R3" s="12" t="s">
        <v>30</v>
      </c>
    </row>
    <row r="4" spans="1:18" ht="14.25" thickBot="1" x14ac:dyDescent="0.2">
      <c r="A4" s="45" t="s">
        <v>31</v>
      </c>
      <c r="B4" s="45" t="s">
        <v>10</v>
      </c>
      <c r="C4" s="45" t="s">
        <v>0</v>
      </c>
      <c r="D4" s="45" t="s">
        <v>24</v>
      </c>
      <c r="E4" s="45" t="s">
        <v>25</v>
      </c>
      <c r="F4" s="45" t="s">
        <v>26</v>
      </c>
      <c r="G4" s="45" t="s">
        <v>27</v>
      </c>
      <c r="H4" s="45" t="s">
        <v>28</v>
      </c>
      <c r="I4" s="45" t="s">
        <v>32</v>
      </c>
      <c r="J4" s="45" t="s">
        <v>9</v>
      </c>
      <c r="K4" s="45" t="s">
        <v>22</v>
      </c>
      <c r="L4" s="45" t="s">
        <v>23</v>
      </c>
      <c r="M4" s="45" t="s">
        <v>19</v>
      </c>
      <c r="N4" s="45" t="s">
        <v>20</v>
      </c>
      <c r="O4" s="45" t="s">
        <v>21</v>
      </c>
      <c r="P4" s="45" t="s">
        <v>36</v>
      </c>
      <c r="R4" s="1">
        <v>45</v>
      </c>
    </row>
    <row r="5" spans="1:18" ht="14.25" thickTop="1" x14ac:dyDescent="0.15">
      <c r="A5" s="9">
        <v>1</v>
      </c>
      <c r="B5" s="9" t="s">
        <v>15</v>
      </c>
      <c r="C5" s="43" t="s">
        <v>2</v>
      </c>
      <c r="D5" s="9">
        <v>58</v>
      </c>
      <c r="E5" s="9">
        <v>60</v>
      </c>
      <c r="F5" s="9">
        <v>61</v>
      </c>
      <c r="G5" s="9">
        <v>62</v>
      </c>
      <c r="H5" s="9">
        <v>65</v>
      </c>
      <c r="I5" s="9">
        <f t="shared" ref="I5:I14" si="0">H5-D5</f>
        <v>7</v>
      </c>
      <c r="J5" s="46"/>
      <c r="K5" s="9">
        <v>43</v>
      </c>
      <c r="L5" s="10">
        <f t="shared" ref="L5:L14" si="1">K5/$R$4</f>
        <v>0.9555555555555556</v>
      </c>
      <c r="M5" s="43" t="s">
        <v>35</v>
      </c>
      <c r="N5" s="43" t="s">
        <v>35</v>
      </c>
      <c r="O5" s="43" t="s">
        <v>35</v>
      </c>
      <c r="P5" s="9"/>
    </row>
    <row r="6" spans="1:18" x14ac:dyDescent="0.15">
      <c r="A6" s="8">
        <v>2</v>
      </c>
      <c r="B6" s="8" t="s">
        <v>16</v>
      </c>
      <c r="C6" s="44" t="s">
        <v>1</v>
      </c>
      <c r="D6" s="8">
        <v>55</v>
      </c>
      <c r="E6" s="8">
        <v>57</v>
      </c>
      <c r="F6" s="8">
        <v>57</v>
      </c>
      <c r="G6" s="8">
        <v>58</v>
      </c>
      <c r="H6" s="8">
        <v>58</v>
      </c>
      <c r="I6" s="9">
        <f t="shared" si="0"/>
        <v>3</v>
      </c>
      <c r="J6" s="46"/>
      <c r="K6" s="8">
        <v>41</v>
      </c>
      <c r="L6" s="10">
        <f t="shared" si="1"/>
        <v>0.91111111111111109</v>
      </c>
      <c r="M6" s="44" t="s">
        <v>35</v>
      </c>
      <c r="N6" s="44" t="s">
        <v>35</v>
      </c>
      <c r="O6" s="44" t="s">
        <v>35</v>
      </c>
      <c r="P6" s="9"/>
    </row>
    <row r="7" spans="1:18" x14ac:dyDescent="0.15">
      <c r="A7" s="8">
        <v>3</v>
      </c>
      <c r="B7" s="8" t="s">
        <v>17</v>
      </c>
      <c r="C7" s="44" t="s">
        <v>2</v>
      </c>
      <c r="D7" s="8">
        <v>52</v>
      </c>
      <c r="E7" s="8">
        <v>50</v>
      </c>
      <c r="F7" s="8">
        <v>49</v>
      </c>
      <c r="G7" s="8">
        <v>47</v>
      </c>
      <c r="H7" s="8">
        <v>47</v>
      </c>
      <c r="I7" s="9">
        <f t="shared" si="0"/>
        <v>-5</v>
      </c>
      <c r="J7" s="46"/>
      <c r="K7" s="8">
        <v>38</v>
      </c>
      <c r="L7" s="10">
        <f t="shared" si="1"/>
        <v>0.84444444444444444</v>
      </c>
      <c r="M7" s="44"/>
      <c r="N7" s="44" t="s">
        <v>35</v>
      </c>
      <c r="O7" s="44" t="s">
        <v>35</v>
      </c>
      <c r="P7" s="9"/>
    </row>
    <row r="8" spans="1:18" x14ac:dyDescent="0.15">
      <c r="A8" s="8">
        <v>4</v>
      </c>
      <c r="B8" s="8" t="s">
        <v>18</v>
      </c>
      <c r="C8" s="44" t="s">
        <v>2</v>
      </c>
      <c r="D8" s="8">
        <v>47</v>
      </c>
      <c r="E8" s="8">
        <v>53</v>
      </c>
      <c r="F8" s="8">
        <v>55</v>
      </c>
      <c r="G8" s="8">
        <v>55</v>
      </c>
      <c r="H8" s="8">
        <v>57</v>
      </c>
      <c r="I8" s="9">
        <f t="shared" si="0"/>
        <v>10</v>
      </c>
      <c r="J8" s="46"/>
      <c r="K8" s="8">
        <v>45</v>
      </c>
      <c r="L8" s="10">
        <f t="shared" si="1"/>
        <v>1</v>
      </c>
      <c r="M8" s="44" t="s">
        <v>35</v>
      </c>
      <c r="N8" s="44" t="s">
        <v>35</v>
      </c>
      <c r="O8" s="44" t="s">
        <v>35</v>
      </c>
      <c r="P8" s="9"/>
    </row>
    <row r="9" spans="1:18" x14ac:dyDescent="0.15">
      <c r="A9" s="8">
        <v>5</v>
      </c>
      <c r="B9" s="8" t="s">
        <v>3</v>
      </c>
      <c r="C9" s="44" t="s">
        <v>1</v>
      </c>
      <c r="D9" s="8">
        <v>44</v>
      </c>
      <c r="E9" s="8">
        <v>45</v>
      </c>
      <c r="F9" s="8">
        <v>45</v>
      </c>
      <c r="G9" s="8">
        <v>46</v>
      </c>
      <c r="H9" s="8">
        <v>48</v>
      </c>
      <c r="I9" s="9">
        <f t="shared" si="0"/>
        <v>4</v>
      </c>
      <c r="J9" s="46"/>
      <c r="K9" s="8">
        <v>39</v>
      </c>
      <c r="L9" s="10">
        <f t="shared" si="1"/>
        <v>0.8666666666666667</v>
      </c>
      <c r="M9" s="44" t="s">
        <v>35</v>
      </c>
      <c r="N9" s="44" t="s">
        <v>35</v>
      </c>
      <c r="O9" s="44"/>
      <c r="P9" s="9"/>
    </row>
    <row r="10" spans="1:18" x14ac:dyDescent="0.15">
      <c r="A10" s="8">
        <v>6</v>
      </c>
      <c r="B10" s="8" t="s">
        <v>4</v>
      </c>
      <c r="C10" s="44" t="s">
        <v>2</v>
      </c>
      <c r="D10" s="8">
        <v>60</v>
      </c>
      <c r="E10" s="8">
        <v>61</v>
      </c>
      <c r="F10" s="8">
        <v>65</v>
      </c>
      <c r="G10" s="8">
        <v>62</v>
      </c>
      <c r="H10" s="8">
        <v>61</v>
      </c>
      <c r="I10" s="9">
        <f t="shared" si="0"/>
        <v>1</v>
      </c>
      <c r="J10" s="46"/>
      <c r="K10" s="8">
        <v>33</v>
      </c>
      <c r="L10" s="10">
        <f t="shared" si="1"/>
        <v>0.73333333333333328</v>
      </c>
      <c r="M10" s="44" t="s">
        <v>35</v>
      </c>
      <c r="N10" s="44"/>
      <c r="O10" s="44"/>
      <c r="P10" s="9"/>
    </row>
    <row r="11" spans="1:18" x14ac:dyDescent="0.15">
      <c r="A11" s="8">
        <v>7</v>
      </c>
      <c r="B11" s="8" t="s">
        <v>5</v>
      </c>
      <c r="C11" s="44" t="s">
        <v>1</v>
      </c>
      <c r="D11" s="8">
        <v>59</v>
      </c>
      <c r="E11" s="8">
        <v>58</v>
      </c>
      <c r="F11" s="8">
        <v>55</v>
      </c>
      <c r="G11" s="8">
        <v>56</v>
      </c>
      <c r="H11" s="8">
        <v>55</v>
      </c>
      <c r="I11" s="9">
        <f t="shared" si="0"/>
        <v>-4</v>
      </c>
      <c r="J11" s="46"/>
      <c r="K11" s="8">
        <v>30</v>
      </c>
      <c r="L11" s="10">
        <f t="shared" si="1"/>
        <v>0.66666666666666663</v>
      </c>
      <c r="M11" s="44"/>
      <c r="N11" s="44"/>
      <c r="O11" s="44"/>
      <c r="P11" s="9"/>
    </row>
    <row r="12" spans="1:18" x14ac:dyDescent="0.15">
      <c r="A12" s="8">
        <v>8</v>
      </c>
      <c r="B12" s="8" t="s">
        <v>6</v>
      </c>
      <c r="C12" s="44" t="s">
        <v>2</v>
      </c>
      <c r="D12" s="8">
        <v>70</v>
      </c>
      <c r="E12" s="8">
        <v>67</v>
      </c>
      <c r="F12" s="8">
        <v>64</v>
      </c>
      <c r="G12" s="8">
        <v>68</v>
      </c>
      <c r="H12" s="8">
        <v>72</v>
      </c>
      <c r="I12" s="9">
        <f t="shared" si="0"/>
        <v>2</v>
      </c>
      <c r="J12" s="46"/>
      <c r="K12" s="8">
        <v>44</v>
      </c>
      <c r="L12" s="10">
        <f t="shared" si="1"/>
        <v>0.97777777777777775</v>
      </c>
      <c r="M12" s="44" t="s">
        <v>35</v>
      </c>
      <c r="N12" s="44"/>
      <c r="O12" s="44" t="s">
        <v>35</v>
      </c>
      <c r="P12" s="9"/>
    </row>
    <row r="13" spans="1:18" x14ac:dyDescent="0.15">
      <c r="A13" s="8">
        <v>9</v>
      </c>
      <c r="B13" s="8" t="s">
        <v>7</v>
      </c>
      <c r="C13" s="44" t="s">
        <v>2</v>
      </c>
      <c r="D13" s="8">
        <v>51</v>
      </c>
      <c r="E13" s="8">
        <v>50</v>
      </c>
      <c r="F13" s="8">
        <v>51</v>
      </c>
      <c r="G13" s="8">
        <v>53</v>
      </c>
      <c r="H13" s="8">
        <v>52</v>
      </c>
      <c r="I13" s="9">
        <f t="shared" si="0"/>
        <v>1</v>
      </c>
      <c r="J13" s="46"/>
      <c r="K13" s="8">
        <v>45</v>
      </c>
      <c r="L13" s="10">
        <f t="shared" si="1"/>
        <v>1</v>
      </c>
      <c r="M13" s="44" t="s">
        <v>35</v>
      </c>
      <c r="N13" s="44" t="s">
        <v>35</v>
      </c>
      <c r="O13" s="44" t="s">
        <v>35</v>
      </c>
      <c r="P13" s="9"/>
    </row>
    <row r="14" spans="1:18" x14ac:dyDescent="0.15">
      <c r="A14" s="8">
        <v>10</v>
      </c>
      <c r="B14" s="8" t="s">
        <v>8</v>
      </c>
      <c r="C14" s="44" t="s">
        <v>1</v>
      </c>
      <c r="D14" s="8">
        <v>52</v>
      </c>
      <c r="E14" s="8">
        <v>53</v>
      </c>
      <c r="F14" s="8">
        <v>53</v>
      </c>
      <c r="G14" s="8">
        <v>51</v>
      </c>
      <c r="H14" s="8">
        <v>50</v>
      </c>
      <c r="I14" s="9">
        <f t="shared" si="0"/>
        <v>-2</v>
      </c>
      <c r="J14" s="46"/>
      <c r="K14" s="8">
        <v>35</v>
      </c>
      <c r="L14" s="10">
        <f t="shared" si="1"/>
        <v>0.77777777777777779</v>
      </c>
      <c r="M14" s="44" t="s">
        <v>35</v>
      </c>
      <c r="N14" s="44"/>
      <c r="O14" s="44"/>
      <c r="P14" s="9"/>
    </row>
    <row r="17" spans="1:2" x14ac:dyDescent="0.15">
      <c r="A17" s="3" t="s">
        <v>12</v>
      </c>
      <c r="B17" s="2"/>
    </row>
    <row r="18" spans="1:2" x14ac:dyDescent="0.15">
      <c r="A18" s="3" t="s">
        <v>13</v>
      </c>
      <c r="B18" s="2"/>
    </row>
    <row r="19" spans="1:2" x14ac:dyDescent="0.15">
      <c r="A19" s="3" t="s">
        <v>14</v>
      </c>
      <c r="B19" s="2"/>
    </row>
  </sheetData>
  <sortState ref="A5:P14">
    <sortCondition ref="A5"/>
  </sortState>
  <mergeCells count="4">
    <mergeCell ref="A3:C3"/>
    <mergeCell ref="D3:J3"/>
    <mergeCell ref="K3:L3"/>
    <mergeCell ref="M3:P3"/>
  </mergeCells>
  <phoneticPr fontId="2"/>
  <dataValidations count="1">
    <dataValidation type="list" allowBlank="1" showInputMessage="1" showErrorMessage="1" sqref="C5:C14" xr:uid="{F879D089-FB42-4AA0-9C8F-4ACCB9E26F67}">
      <formula1>"男,女"</formula1>
    </dataValidation>
  </dataValidations>
  <pageMargins left="0.7" right="0.7" top="0.75" bottom="0.75" header="0.3" footer="0.3"/>
  <pageSetup paperSize="9" scale="81" orientation="landscape" r:id="rId1"/>
  <rowBreaks count="1" manualBreakCount="1">
    <brk id="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4C984-F733-45FE-8B83-8EACF4B3093F}">
  <sheetPr>
    <tabColor theme="5"/>
  </sheetPr>
  <dimension ref="A1:R19"/>
  <sheetViews>
    <sheetView zoomScaleNormal="100" zoomScaleSheetLayoutView="55" workbookViewId="0">
      <selection activeCell="I34" sqref="I34"/>
    </sheetView>
  </sheetViews>
  <sheetFormatPr defaultRowHeight="13.5" x14ac:dyDescent="0.15"/>
  <cols>
    <col min="1" max="1" width="9" style="7"/>
    <col min="2" max="2" width="12.625" style="7" customWidth="1"/>
    <col min="3" max="13" width="9" style="7"/>
    <col min="14" max="14" width="9.5" style="7" bestFit="1" customWidth="1"/>
    <col min="15" max="16384" width="9" style="7"/>
  </cols>
  <sheetData>
    <row r="1" spans="1:18" ht="21" x14ac:dyDescent="0.15">
      <c r="A1" s="5" t="s">
        <v>34</v>
      </c>
    </row>
    <row r="3" spans="1:18" x14ac:dyDescent="0.15">
      <c r="A3" s="63" t="s">
        <v>33</v>
      </c>
      <c r="B3" s="64"/>
      <c r="C3" s="64"/>
      <c r="D3" s="64" t="s">
        <v>29</v>
      </c>
      <c r="E3" s="64"/>
      <c r="F3" s="64"/>
      <c r="G3" s="64"/>
      <c r="H3" s="64"/>
      <c r="I3" s="64"/>
      <c r="J3" s="64"/>
      <c r="K3" s="64" t="s">
        <v>37</v>
      </c>
      <c r="L3" s="64"/>
      <c r="M3" s="64" t="s">
        <v>11</v>
      </c>
      <c r="N3" s="64"/>
      <c r="O3" s="64"/>
      <c r="P3" s="64"/>
      <c r="R3" s="13" t="s">
        <v>30</v>
      </c>
    </row>
    <row r="4" spans="1:18" ht="14.25" thickBot="1" x14ac:dyDescent="0.2">
      <c r="A4" s="45" t="s">
        <v>31</v>
      </c>
      <c r="B4" s="45" t="s">
        <v>10</v>
      </c>
      <c r="C4" s="45" t="s">
        <v>0</v>
      </c>
      <c r="D4" s="45" t="s">
        <v>24</v>
      </c>
      <c r="E4" s="45" t="s">
        <v>25</v>
      </c>
      <c r="F4" s="45" t="s">
        <v>26</v>
      </c>
      <c r="G4" s="45" t="s">
        <v>27</v>
      </c>
      <c r="H4" s="45" t="s">
        <v>28</v>
      </c>
      <c r="I4" s="45" t="s">
        <v>32</v>
      </c>
      <c r="J4" s="45" t="s">
        <v>9</v>
      </c>
      <c r="K4" s="45" t="s">
        <v>22</v>
      </c>
      <c r="L4" s="45" t="s">
        <v>23</v>
      </c>
      <c r="M4" s="45" t="s">
        <v>19</v>
      </c>
      <c r="N4" s="45" t="s">
        <v>20</v>
      </c>
      <c r="O4" s="45" t="s">
        <v>21</v>
      </c>
      <c r="P4" s="45" t="s">
        <v>36</v>
      </c>
      <c r="R4" s="1">
        <v>45</v>
      </c>
    </row>
    <row r="5" spans="1:18" ht="14.25" thickTop="1" x14ac:dyDescent="0.15">
      <c r="A5" s="9">
        <v>1</v>
      </c>
      <c r="B5" s="9" t="s">
        <v>15</v>
      </c>
      <c r="C5" s="43" t="s">
        <v>2</v>
      </c>
      <c r="D5" s="9">
        <v>58</v>
      </c>
      <c r="E5" s="9">
        <v>60</v>
      </c>
      <c r="F5" s="9">
        <v>61</v>
      </c>
      <c r="G5" s="9">
        <v>62</v>
      </c>
      <c r="H5" s="9">
        <v>65</v>
      </c>
      <c r="I5" s="60">
        <f t="shared" ref="I5:I14" si="0">H5-D5</f>
        <v>7</v>
      </c>
      <c r="J5" s="59">
        <f t="shared" ref="J5:J14" si="1">AVERAGE(D5:H5)</f>
        <v>61.2</v>
      </c>
      <c r="K5" s="9">
        <v>43</v>
      </c>
      <c r="L5" s="10">
        <f t="shared" ref="L5:L14" si="2">K5/$R$4</f>
        <v>0.9555555555555556</v>
      </c>
      <c r="M5" s="43" t="s">
        <v>35</v>
      </c>
      <c r="N5" s="43" t="s">
        <v>35</v>
      </c>
      <c r="O5" s="43" t="s">
        <v>35</v>
      </c>
      <c r="P5" s="9">
        <f t="shared" ref="P5:P14" si="3">COUNTA(M5:O5)</f>
        <v>3</v>
      </c>
    </row>
    <row r="6" spans="1:18" x14ac:dyDescent="0.15">
      <c r="A6" s="8">
        <v>2</v>
      </c>
      <c r="B6" s="8" t="s">
        <v>16</v>
      </c>
      <c r="C6" s="44" t="s">
        <v>1</v>
      </c>
      <c r="D6" s="8">
        <v>55</v>
      </c>
      <c r="E6" s="8">
        <v>57</v>
      </c>
      <c r="F6" s="8">
        <v>57</v>
      </c>
      <c r="G6" s="8">
        <v>58</v>
      </c>
      <c r="H6" s="8">
        <v>58</v>
      </c>
      <c r="I6" s="60">
        <f t="shared" si="0"/>
        <v>3</v>
      </c>
      <c r="J6" s="59">
        <f t="shared" si="1"/>
        <v>57</v>
      </c>
      <c r="K6" s="8">
        <v>41</v>
      </c>
      <c r="L6" s="10">
        <f t="shared" si="2"/>
        <v>0.91111111111111109</v>
      </c>
      <c r="M6" s="44" t="s">
        <v>35</v>
      </c>
      <c r="N6" s="44" t="s">
        <v>35</v>
      </c>
      <c r="O6" s="44" t="s">
        <v>35</v>
      </c>
      <c r="P6" s="9">
        <f t="shared" si="3"/>
        <v>3</v>
      </c>
    </row>
    <row r="7" spans="1:18" x14ac:dyDescent="0.15">
      <c r="A7" s="8">
        <v>3</v>
      </c>
      <c r="B7" s="8" t="s">
        <v>17</v>
      </c>
      <c r="C7" s="44" t="s">
        <v>2</v>
      </c>
      <c r="D7" s="8">
        <v>52</v>
      </c>
      <c r="E7" s="8">
        <v>50</v>
      </c>
      <c r="F7" s="8">
        <v>49</v>
      </c>
      <c r="G7" s="8">
        <v>47</v>
      </c>
      <c r="H7" s="8">
        <v>47</v>
      </c>
      <c r="I7" s="60">
        <f t="shared" si="0"/>
        <v>-5</v>
      </c>
      <c r="J7" s="59">
        <f t="shared" si="1"/>
        <v>49</v>
      </c>
      <c r="K7" s="8">
        <v>38</v>
      </c>
      <c r="L7" s="10">
        <f t="shared" si="2"/>
        <v>0.84444444444444444</v>
      </c>
      <c r="M7" s="44"/>
      <c r="N7" s="44" t="s">
        <v>35</v>
      </c>
      <c r="O7" s="44" t="s">
        <v>35</v>
      </c>
      <c r="P7" s="9">
        <f t="shared" si="3"/>
        <v>2</v>
      </c>
    </row>
    <row r="8" spans="1:18" x14ac:dyDescent="0.15">
      <c r="A8" s="8">
        <v>4</v>
      </c>
      <c r="B8" s="8" t="s">
        <v>18</v>
      </c>
      <c r="C8" s="44" t="s">
        <v>2</v>
      </c>
      <c r="D8" s="8">
        <v>47</v>
      </c>
      <c r="E8" s="8">
        <v>53</v>
      </c>
      <c r="F8" s="8">
        <v>55</v>
      </c>
      <c r="G8" s="8">
        <v>55</v>
      </c>
      <c r="H8" s="8">
        <v>57</v>
      </c>
      <c r="I8" s="60">
        <f t="shared" si="0"/>
        <v>10</v>
      </c>
      <c r="J8" s="59">
        <f t="shared" si="1"/>
        <v>53.4</v>
      </c>
      <c r="K8" s="8">
        <v>45</v>
      </c>
      <c r="L8" s="10">
        <f t="shared" si="2"/>
        <v>1</v>
      </c>
      <c r="M8" s="44" t="s">
        <v>35</v>
      </c>
      <c r="N8" s="44" t="s">
        <v>35</v>
      </c>
      <c r="O8" s="44" t="s">
        <v>35</v>
      </c>
      <c r="P8" s="9">
        <f t="shared" si="3"/>
        <v>3</v>
      </c>
    </row>
    <row r="9" spans="1:18" x14ac:dyDescent="0.15">
      <c r="A9" s="8">
        <v>5</v>
      </c>
      <c r="B9" s="8" t="s">
        <v>3</v>
      </c>
      <c r="C9" s="44" t="s">
        <v>1</v>
      </c>
      <c r="D9" s="8">
        <v>44</v>
      </c>
      <c r="E9" s="8">
        <v>45</v>
      </c>
      <c r="F9" s="8">
        <v>45</v>
      </c>
      <c r="G9" s="8">
        <v>46</v>
      </c>
      <c r="H9" s="8">
        <v>48</v>
      </c>
      <c r="I9" s="60">
        <f t="shared" si="0"/>
        <v>4</v>
      </c>
      <c r="J9" s="59">
        <f t="shared" si="1"/>
        <v>45.6</v>
      </c>
      <c r="K9" s="8">
        <v>39</v>
      </c>
      <c r="L9" s="10">
        <f t="shared" si="2"/>
        <v>0.8666666666666667</v>
      </c>
      <c r="M9" s="44" t="s">
        <v>35</v>
      </c>
      <c r="N9" s="44" t="s">
        <v>35</v>
      </c>
      <c r="O9" s="44"/>
      <c r="P9" s="9">
        <f t="shared" si="3"/>
        <v>2</v>
      </c>
    </row>
    <row r="10" spans="1:18" x14ac:dyDescent="0.15">
      <c r="A10" s="8">
        <v>6</v>
      </c>
      <c r="B10" s="8" t="s">
        <v>4</v>
      </c>
      <c r="C10" s="44" t="s">
        <v>2</v>
      </c>
      <c r="D10" s="8">
        <v>60</v>
      </c>
      <c r="E10" s="8">
        <v>61</v>
      </c>
      <c r="F10" s="8">
        <v>65</v>
      </c>
      <c r="G10" s="8">
        <v>62</v>
      </c>
      <c r="H10" s="8">
        <v>61</v>
      </c>
      <c r="I10" s="60">
        <f t="shared" si="0"/>
        <v>1</v>
      </c>
      <c r="J10" s="59">
        <f t="shared" si="1"/>
        <v>61.8</v>
      </c>
      <c r="K10" s="8">
        <v>33</v>
      </c>
      <c r="L10" s="10">
        <f t="shared" si="2"/>
        <v>0.73333333333333328</v>
      </c>
      <c r="M10" s="44" t="s">
        <v>35</v>
      </c>
      <c r="N10" s="44"/>
      <c r="O10" s="44"/>
      <c r="P10" s="9">
        <f t="shared" si="3"/>
        <v>1</v>
      </c>
    </row>
    <row r="11" spans="1:18" x14ac:dyDescent="0.15">
      <c r="A11" s="8">
        <v>7</v>
      </c>
      <c r="B11" s="8" t="s">
        <v>5</v>
      </c>
      <c r="C11" s="44" t="s">
        <v>1</v>
      </c>
      <c r="D11" s="8">
        <v>59</v>
      </c>
      <c r="E11" s="8">
        <v>58</v>
      </c>
      <c r="F11" s="8">
        <v>55</v>
      </c>
      <c r="G11" s="8">
        <v>56</v>
      </c>
      <c r="H11" s="8">
        <v>55</v>
      </c>
      <c r="I11" s="60">
        <f t="shared" si="0"/>
        <v>-4</v>
      </c>
      <c r="J11" s="59">
        <f t="shared" si="1"/>
        <v>56.6</v>
      </c>
      <c r="K11" s="8">
        <v>30</v>
      </c>
      <c r="L11" s="10">
        <f t="shared" si="2"/>
        <v>0.66666666666666663</v>
      </c>
      <c r="M11" s="44"/>
      <c r="N11" s="44"/>
      <c r="O11" s="44"/>
      <c r="P11" s="9">
        <f t="shared" si="3"/>
        <v>0</v>
      </c>
    </row>
    <row r="12" spans="1:18" x14ac:dyDescent="0.15">
      <c r="A12" s="8">
        <v>8</v>
      </c>
      <c r="B12" s="8" t="s">
        <v>6</v>
      </c>
      <c r="C12" s="44" t="s">
        <v>2</v>
      </c>
      <c r="D12" s="8">
        <v>70</v>
      </c>
      <c r="E12" s="8">
        <v>67</v>
      </c>
      <c r="F12" s="8">
        <v>64</v>
      </c>
      <c r="G12" s="8">
        <v>68</v>
      </c>
      <c r="H12" s="8">
        <v>72</v>
      </c>
      <c r="I12" s="60">
        <f t="shared" si="0"/>
        <v>2</v>
      </c>
      <c r="J12" s="59">
        <f t="shared" si="1"/>
        <v>68.2</v>
      </c>
      <c r="K12" s="8">
        <v>44</v>
      </c>
      <c r="L12" s="10">
        <f t="shared" si="2"/>
        <v>0.97777777777777775</v>
      </c>
      <c r="M12" s="44" t="s">
        <v>35</v>
      </c>
      <c r="N12" s="44"/>
      <c r="O12" s="44" t="s">
        <v>35</v>
      </c>
      <c r="P12" s="9">
        <f t="shared" si="3"/>
        <v>2</v>
      </c>
    </row>
    <row r="13" spans="1:18" x14ac:dyDescent="0.15">
      <c r="A13" s="8">
        <v>9</v>
      </c>
      <c r="B13" s="8" t="s">
        <v>7</v>
      </c>
      <c r="C13" s="44" t="s">
        <v>2</v>
      </c>
      <c r="D13" s="8">
        <v>51</v>
      </c>
      <c r="E13" s="8">
        <v>50</v>
      </c>
      <c r="F13" s="8">
        <v>51</v>
      </c>
      <c r="G13" s="8">
        <v>53</v>
      </c>
      <c r="H13" s="8">
        <v>52</v>
      </c>
      <c r="I13" s="60">
        <f t="shared" si="0"/>
        <v>1</v>
      </c>
      <c r="J13" s="59">
        <f t="shared" si="1"/>
        <v>51.4</v>
      </c>
      <c r="K13" s="8">
        <v>45</v>
      </c>
      <c r="L13" s="10">
        <f t="shared" si="2"/>
        <v>1</v>
      </c>
      <c r="M13" s="44" t="s">
        <v>35</v>
      </c>
      <c r="N13" s="44" t="s">
        <v>35</v>
      </c>
      <c r="O13" s="44" t="s">
        <v>35</v>
      </c>
      <c r="P13" s="9">
        <f t="shared" si="3"/>
        <v>3</v>
      </c>
    </row>
    <row r="14" spans="1:18" x14ac:dyDescent="0.15">
      <c r="A14" s="8">
        <v>10</v>
      </c>
      <c r="B14" s="8" t="s">
        <v>8</v>
      </c>
      <c r="C14" s="44" t="s">
        <v>1</v>
      </c>
      <c r="D14" s="8">
        <v>52</v>
      </c>
      <c r="E14" s="8">
        <v>53</v>
      </c>
      <c r="F14" s="8">
        <v>53</v>
      </c>
      <c r="G14" s="8">
        <v>51</v>
      </c>
      <c r="H14" s="8">
        <v>50</v>
      </c>
      <c r="I14" s="60">
        <f t="shared" si="0"/>
        <v>-2</v>
      </c>
      <c r="J14" s="59">
        <f t="shared" si="1"/>
        <v>51.8</v>
      </c>
      <c r="K14" s="8">
        <v>35</v>
      </c>
      <c r="L14" s="10">
        <f t="shared" si="2"/>
        <v>0.77777777777777779</v>
      </c>
      <c r="M14" s="44" t="s">
        <v>35</v>
      </c>
      <c r="N14" s="44"/>
      <c r="O14" s="44"/>
      <c r="P14" s="9">
        <f t="shared" si="3"/>
        <v>1</v>
      </c>
    </row>
    <row r="17" spans="1:2" x14ac:dyDescent="0.15">
      <c r="A17" s="3" t="s">
        <v>12</v>
      </c>
      <c r="B17" s="2">
        <f>COUNT(A5:A14)</f>
        <v>10</v>
      </c>
    </row>
    <row r="18" spans="1:2" x14ac:dyDescent="0.15">
      <c r="A18" s="3" t="s">
        <v>13</v>
      </c>
      <c r="B18" s="2">
        <f>COUNTIF(C5:C14,"男")</f>
        <v>4</v>
      </c>
    </row>
    <row r="19" spans="1:2" x14ac:dyDescent="0.15">
      <c r="A19" s="3" t="s">
        <v>14</v>
      </c>
      <c r="B19" s="2">
        <f>COUNTIF(C5:C14,"女")</f>
        <v>6</v>
      </c>
    </row>
  </sheetData>
  <sortState ref="A5:P14">
    <sortCondition ref="A5:A14"/>
  </sortState>
  <mergeCells count="4">
    <mergeCell ref="A3:C3"/>
    <mergeCell ref="D3:J3"/>
    <mergeCell ref="K3:L3"/>
    <mergeCell ref="M3:P3"/>
  </mergeCells>
  <phoneticPr fontId="2"/>
  <pageMargins left="0.7" right="0.7" top="0.75" bottom="0.75" header="0.3" footer="0.3"/>
  <pageSetup paperSize="9" scale="81" orientation="landscape" r:id="rId1"/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R19"/>
  <sheetViews>
    <sheetView zoomScaleNormal="100" zoomScaleSheetLayoutView="55" workbookViewId="0">
      <selection activeCell="U25" sqref="S25:U26"/>
    </sheetView>
  </sheetViews>
  <sheetFormatPr defaultRowHeight="13.5" x14ac:dyDescent="0.15"/>
  <cols>
    <col min="1" max="1" width="9" style="7"/>
    <col min="2" max="2" width="12.625" style="7" customWidth="1"/>
    <col min="3" max="13" width="9" style="7"/>
    <col min="14" max="14" width="9.5" style="7" bestFit="1" customWidth="1"/>
    <col min="15" max="16384" width="9" style="7"/>
  </cols>
  <sheetData>
    <row r="1" spans="1:18" ht="21" x14ac:dyDescent="0.15">
      <c r="A1" s="5" t="s">
        <v>34</v>
      </c>
    </row>
    <row r="3" spans="1:18" x14ac:dyDescent="0.15">
      <c r="A3" s="63" t="s">
        <v>33</v>
      </c>
      <c r="B3" s="64"/>
      <c r="C3" s="64"/>
      <c r="D3" s="64" t="s">
        <v>29</v>
      </c>
      <c r="E3" s="64"/>
      <c r="F3" s="64"/>
      <c r="G3" s="64"/>
      <c r="H3" s="64"/>
      <c r="I3" s="64"/>
      <c r="J3" s="64"/>
      <c r="K3" s="64" t="s">
        <v>37</v>
      </c>
      <c r="L3" s="64"/>
      <c r="M3" s="64" t="s">
        <v>11</v>
      </c>
      <c r="N3" s="64"/>
      <c r="O3" s="64"/>
      <c r="P3" s="64"/>
      <c r="R3" s="11" t="s">
        <v>30</v>
      </c>
    </row>
    <row r="4" spans="1:18" ht="14.25" thickBot="1" x14ac:dyDescent="0.2">
      <c r="A4" s="45" t="s">
        <v>31</v>
      </c>
      <c r="B4" s="45" t="s">
        <v>10</v>
      </c>
      <c r="C4" s="45" t="s">
        <v>0</v>
      </c>
      <c r="D4" s="45" t="s">
        <v>24</v>
      </c>
      <c r="E4" s="45" t="s">
        <v>25</v>
      </c>
      <c r="F4" s="45" t="s">
        <v>26</v>
      </c>
      <c r="G4" s="45" t="s">
        <v>27</v>
      </c>
      <c r="H4" s="45" t="s">
        <v>28</v>
      </c>
      <c r="I4" s="45" t="s">
        <v>32</v>
      </c>
      <c r="J4" s="45" t="s">
        <v>9</v>
      </c>
      <c r="K4" s="45" t="s">
        <v>22</v>
      </c>
      <c r="L4" s="45" t="s">
        <v>23</v>
      </c>
      <c r="M4" s="45" t="s">
        <v>19</v>
      </c>
      <c r="N4" s="45" t="s">
        <v>20</v>
      </c>
      <c r="O4" s="45" t="s">
        <v>21</v>
      </c>
      <c r="P4" s="45" t="s">
        <v>36</v>
      </c>
      <c r="R4" s="1">
        <v>45</v>
      </c>
    </row>
    <row r="5" spans="1:18" ht="14.25" thickTop="1" x14ac:dyDescent="0.15">
      <c r="A5" s="9">
        <v>1</v>
      </c>
      <c r="B5" s="9" t="s">
        <v>15</v>
      </c>
      <c r="C5" s="43" t="s">
        <v>2</v>
      </c>
      <c r="D5" s="9">
        <v>58</v>
      </c>
      <c r="E5" s="9">
        <v>60</v>
      </c>
      <c r="F5" s="9">
        <v>61</v>
      </c>
      <c r="G5" s="9">
        <v>62</v>
      </c>
      <c r="H5" s="9">
        <v>65</v>
      </c>
      <c r="I5" s="9">
        <f t="shared" ref="I5:I14" si="0">H5-D5</f>
        <v>7</v>
      </c>
      <c r="J5" s="59">
        <f t="shared" ref="J5:J14" si="1">AVERAGE(D5:H5)</f>
        <v>61.2</v>
      </c>
      <c r="K5" s="9">
        <v>43</v>
      </c>
      <c r="L5" s="10">
        <f t="shared" ref="L5:L14" si="2">K5/$R$4</f>
        <v>0.9555555555555556</v>
      </c>
      <c r="M5" s="43" t="s">
        <v>35</v>
      </c>
      <c r="N5" s="43" t="s">
        <v>35</v>
      </c>
      <c r="O5" s="43" t="s">
        <v>35</v>
      </c>
      <c r="P5" s="9">
        <f t="shared" ref="P5:P14" si="3">COUNTA(M5:O5)</f>
        <v>3</v>
      </c>
    </row>
    <row r="6" spans="1:18" x14ac:dyDescent="0.15">
      <c r="A6" s="8">
        <v>2</v>
      </c>
      <c r="B6" s="8" t="s">
        <v>16</v>
      </c>
      <c r="C6" s="44" t="s">
        <v>1</v>
      </c>
      <c r="D6" s="8">
        <v>55</v>
      </c>
      <c r="E6" s="8">
        <v>57</v>
      </c>
      <c r="F6" s="8">
        <v>57</v>
      </c>
      <c r="G6" s="8">
        <v>58</v>
      </c>
      <c r="H6" s="8">
        <v>58</v>
      </c>
      <c r="I6" s="9">
        <f t="shared" si="0"/>
        <v>3</v>
      </c>
      <c r="J6" s="59">
        <f t="shared" si="1"/>
        <v>57</v>
      </c>
      <c r="K6" s="8">
        <v>41</v>
      </c>
      <c r="L6" s="10">
        <f t="shared" si="2"/>
        <v>0.91111111111111109</v>
      </c>
      <c r="M6" s="44" t="s">
        <v>35</v>
      </c>
      <c r="N6" s="44" t="s">
        <v>35</v>
      </c>
      <c r="O6" s="44" t="s">
        <v>35</v>
      </c>
      <c r="P6" s="9">
        <f t="shared" si="3"/>
        <v>3</v>
      </c>
    </row>
    <row r="7" spans="1:18" x14ac:dyDescent="0.15">
      <c r="A7" s="8">
        <v>3</v>
      </c>
      <c r="B7" s="8" t="s">
        <v>17</v>
      </c>
      <c r="C7" s="44" t="s">
        <v>2</v>
      </c>
      <c r="D7" s="8">
        <v>52</v>
      </c>
      <c r="E7" s="8">
        <v>50</v>
      </c>
      <c r="F7" s="8">
        <v>49</v>
      </c>
      <c r="G7" s="8">
        <v>47</v>
      </c>
      <c r="H7" s="8">
        <v>47</v>
      </c>
      <c r="I7" s="9">
        <f t="shared" si="0"/>
        <v>-5</v>
      </c>
      <c r="J7" s="59">
        <f t="shared" si="1"/>
        <v>49</v>
      </c>
      <c r="K7" s="8">
        <v>38</v>
      </c>
      <c r="L7" s="10">
        <f t="shared" si="2"/>
        <v>0.84444444444444444</v>
      </c>
      <c r="M7" s="44"/>
      <c r="N7" s="44" t="s">
        <v>35</v>
      </c>
      <c r="O7" s="44" t="s">
        <v>35</v>
      </c>
      <c r="P7" s="9">
        <f t="shared" si="3"/>
        <v>2</v>
      </c>
    </row>
    <row r="8" spans="1:18" x14ac:dyDescent="0.15">
      <c r="A8" s="8">
        <v>4</v>
      </c>
      <c r="B8" s="8" t="s">
        <v>18</v>
      </c>
      <c r="C8" s="44" t="s">
        <v>2</v>
      </c>
      <c r="D8" s="8">
        <v>47</v>
      </c>
      <c r="E8" s="8">
        <v>53</v>
      </c>
      <c r="F8" s="8">
        <v>55</v>
      </c>
      <c r="G8" s="8">
        <v>55</v>
      </c>
      <c r="H8" s="8">
        <v>57</v>
      </c>
      <c r="I8" s="9">
        <f t="shared" si="0"/>
        <v>10</v>
      </c>
      <c r="J8" s="59">
        <f t="shared" si="1"/>
        <v>53.4</v>
      </c>
      <c r="K8" s="8">
        <v>45</v>
      </c>
      <c r="L8" s="10">
        <f t="shared" si="2"/>
        <v>1</v>
      </c>
      <c r="M8" s="44" t="s">
        <v>35</v>
      </c>
      <c r="N8" s="44" t="s">
        <v>35</v>
      </c>
      <c r="O8" s="44" t="s">
        <v>35</v>
      </c>
      <c r="P8" s="9">
        <f t="shared" si="3"/>
        <v>3</v>
      </c>
    </row>
    <row r="9" spans="1:18" x14ac:dyDescent="0.15">
      <c r="A9" s="8">
        <v>5</v>
      </c>
      <c r="B9" s="8" t="s">
        <v>3</v>
      </c>
      <c r="C9" s="44" t="s">
        <v>1</v>
      </c>
      <c r="D9" s="8">
        <v>44</v>
      </c>
      <c r="E9" s="8">
        <v>45</v>
      </c>
      <c r="F9" s="8">
        <v>45</v>
      </c>
      <c r="G9" s="8">
        <v>46</v>
      </c>
      <c r="H9" s="8">
        <v>48</v>
      </c>
      <c r="I9" s="9">
        <f t="shared" si="0"/>
        <v>4</v>
      </c>
      <c r="J9" s="59">
        <f t="shared" si="1"/>
        <v>45.6</v>
      </c>
      <c r="K9" s="8">
        <v>39</v>
      </c>
      <c r="L9" s="10">
        <f t="shared" si="2"/>
        <v>0.8666666666666667</v>
      </c>
      <c r="M9" s="44" t="s">
        <v>35</v>
      </c>
      <c r="N9" s="44" t="s">
        <v>35</v>
      </c>
      <c r="O9" s="44"/>
      <c r="P9" s="9">
        <f t="shared" si="3"/>
        <v>2</v>
      </c>
    </row>
    <row r="10" spans="1:18" x14ac:dyDescent="0.15">
      <c r="A10" s="8">
        <v>6</v>
      </c>
      <c r="B10" s="8" t="s">
        <v>4</v>
      </c>
      <c r="C10" s="44" t="s">
        <v>2</v>
      </c>
      <c r="D10" s="8">
        <v>60</v>
      </c>
      <c r="E10" s="8">
        <v>61</v>
      </c>
      <c r="F10" s="8">
        <v>65</v>
      </c>
      <c r="G10" s="8">
        <v>62</v>
      </c>
      <c r="H10" s="8">
        <v>61</v>
      </c>
      <c r="I10" s="9">
        <f t="shared" si="0"/>
        <v>1</v>
      </c>
      <c r="J10" s="59">
        <f t="shared" si="1"/>
        <v>61.8</v>
      </c>
      <c r="K10" s="8">
        <v>33</v>
      </c>
      <c r="L10" s="10">
        <f t="shared" si="2"/>
        <v>0.73333333333333328</v>
      </c>
      <c r="M10" s="44" t="s">
        <v>35</v>
      </c>
      <c r="N10" s="44"/>
      <c r="O10" s="44"/>
      <c r="P10" s="9">
        <f t="shared" si="3"/>
        <v>1</v>
      </c>
    </row>
    <row r="11" spans="1:18" x14ac:dyDescent="0.15">
      <c r="A11" s="8">
        <v>7</v>
      </c>
      <c r="B11" s="8" t="s">
        <v>5</v>
      </c>
      <c r="C11" s="44" t="s">
        <v>1</v>
      </c>
      <c r="D11" s="8">
        <v>59</v>
      </c>
      <c r="E11" s="8">
        <v>58</v>
      </c>
      <c r="F11" s="8">
        <v>55</v>
      </c>
      <c r="G11" s="8">
        <v>56</v>
      </c>
      <c r="H11" s="8">
        <v>55</v>
      </c>
      <c r="I11" s="9">
        <f t="shared" si="0"/>
        <v>-4</v>
      </c>
      <c r="J11" s="59">
        <f t="shared" si="1"/>
        <v>56.6</v>
      </c>
      <c r="K11" s="8">
        <v>30</v>
      </c>
      <c r="L11" s="10">
        <f t="shared" si="2"/>
        <v>0.66666666666666663</v>
      </c>
      <c r="M11" s="44"/>
      <c r="N11" s="44"/>
      <c r="O11" s="44"/>
      <c r="P11" s="9">
        <f t="shared" si="3"/>
        <v>0</v>
      </c>
    </row>
    <row r="12" spans="1:18" x14ac:dyDescent="0.15">
      <c r="A12" s="8">
        <v>8</v>
      </c>
      <c r="B12" s="8" t="s">
        <v>6</v>
      </c>
      <c r="C12" s="44" t="s">
        <v>2</v>
      </c>
      <c r="D12" s="8">
        <v>70</v>
      </c>
      <c r="E12" s="8">
        <v>67</v>
      </c>
      <c r="F12" s="8">
        <v>64</v>
      </c>
      <c r="G12" s="8">
        <v>68</v>
      </c>
      <c r="H12" s="8">
        <v>72</v>
      </c>
      <c r="I12" s="9">
        <f t="shared" si="0"/>
        <v>2</v>
      </c>
      <c r="J12" s="59">
        <f t="shared" si="1"/>
        <v>68.2</v>
      </c>
      <c r="K12" s="8">
        <v>44</v>
      </c>
      <c r="L12" s="10">
        <f t="shared" si="2"/>
        <v>0.97777777777777775</v>
      </c>
      <c r="M12" s="44" t="s">
        <v>35</v>
      </c>
      <c r="N12" s="44"/>
      <c r="O12" s="44" t="s">
        <v>35</v>
      </c>
      <c r="P12" s="9">
        <f t="shared" si="3"/>
        <v>2</v>
      </c>
    </row>
    <row r="13" spans="1:18" x14ac:dyDescent="0.15">
      <c r="A13" s="8">
        <v>9</v>
      </c>
      <c r="B13" s="8" t="s">
        <v>7</v>
      </c>
      <c r="C13" s="44" t="s">
        <v>2</v>
      </c>
      <c r="D13" s="8">
        <v>51</v>
      </c>
      <c r="E13" s="8">
        <v>50</v>
      </c>
      <c r="F13" s="8">
        <v>51</v>
      </c>
      <c r="G13" s="8">
        <v>53</v>
      </c>
      <c r="H13" s="8">
        <v>52</v>
      </c>
      <c r="I13" s="9">
        <f t="shared" si="0"/>
        <v>1</v>
      </c>
      <c r="J13" s="59">
        <f t="shared" si="1"/>
        <v>51.4</v>
      </c>
      <c r="K13" s="8">
        <v>45</v>
      </c>
      <c r="L13" s="10">
        <f t="shared" si="2"/>
        <v>1</v>
      </c>
      <c r="M13" s="44" t="s">
        <v>35</v>
      </c>
      <c r="N13" s="44" t="s">
        <v>35</v>
      </c>
      <c r="O13" s="44" t="s">
        <v>35</v>
      </c>
      <c r="P13" s="9">
        <f t="shared" si="3"/>
        <v>3</v>
      </c>
    </row>
    <row r="14" spans="1:18" x14ac:dyDescent="0.15">
      <c r="A14" s="8">
        <v>10</v>
      </c>
      <c r="B14" s="8" t="s">
        <v>8</v>
      </c>
      <c r="C14" s="44" t="s">
        <v>1</v>
      </c>
      <c r="D14" s="8">
        <v>52</v>
      </c>
      <c r="E14" s="8">
        <v>53</v>
      </c>
      <c r="F14" s="8">
        <v>53</v>
      </c>
      <c r="G14" s="8">
        <v>51</v>
      </c>
      <c r="H14" s="8">
        <v>50</v>
      </c>
      <c r="I14" s="9">
        <f t="shared" si="0"/>
        <v>-2</v>
      </c>
      <c r="J14" s="59">
        <f t="shared" si="1"/>
        <v>51.8</v>
      </c>
      <c r="K14" s="8">
        <v>35</v>
      </c>
      <c r="L14" s="10">
        <f t="shared" si="2"/>
        <v>0.77777777777777779</v>
      </c>
      <c r="M14" s="44" t="s">
        <v>35</v>
      </c>
      <c r="N14" s="44"/>
      <c r="O14" s="44"/>
      <c r="P14" s="9">
        <f t="shared" si="3"/>
        <v>1</v>
      </c>
    </row>
    <row r="17" spans="1:2" x14ac:dyDescent="0.15">
      <c r="A17" s="3" t="s">
        <v>12</v>
      </c>
      <c r="B17" s="2">
        <f>COUNT(A5:A14)</f>
        <v>10</v>
      </c>
    </row>
    <row r="18" spans="1:2" x14ac:dyDescent="0.15">
      <c r="A18" s="3" t="s">
        <v>13</v>
      </c>
      <c r="B18" s="2">
        <f>COUNTIF(C5:C14,"男")</f>
        <v>4</v>
      </c>
    </row>
    <row r="19" spans="1:2" x14ac:dyDescent="0.15">
      <c r="A19" s="3" t="s">
        <v>14</v>
      </c>
      <c r="B19" s="2">
        <f>COUNTIF(C5:C14,"女")</f>
        <v>6</v>
      </c>
    </row>
  </sheetData>
  <sortState ref="A5:P14">
    <sortCondition ref="A5:A14"/>
  </sortState>
  <mergeCells count="4">
    <mergeCell ref="M3:P3"/>
    <mergeCell ref="K3:L3"/>
    <mergeCell ref="D3:J3"/>
    <mergeCell ref="A3:C3"/>
  </mergeCells>
  <phoneticPr fontId="2"/>
  <pageMargins left="0.7" right="0.7" top="0.75" bottom="0.75" header="0.3" footer="0.3"/>
  <pageSetup paperSize="9" scale="81" orientation="landscape" r:id="rId1"/>
  <rowBreaks count="1" manualBreakCount="1">
    <brk id="1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AFD6B-5E49-442C-997D-BF895FABB755}">
  <sheetPr>
    <tabColor theme="4"/>
  </sheetPr>
  <dimension ref="A1:J25"/>
  <sheetViews>
    <sheetView workbookViewId="0">
      <selection activeCell="R15" sqref="R15"/>
    </sheetView>
  </sheetViews>
  <sheetFormatPr defaultRowHeight="13.5" x14ac:dyDescent="0.15"/>
  <cols>
    <col min="1" max="1" width="6.25" style="15" customWidth="1"/>
    <col min="2" max="2" width="13.875" style="15" customWidth="1"/>
    <col min="3" max="6" width="8.25" style="15" customWidth="1"/>
    <col min="7" max="11" width="8.75" style="15" customWidth="1"/>
    <col min="12" max="16384" width="9" style="15"/>
  </cols>
  <sheetData>
    <row r="1" spans="1:10" ht="14.25" x14ac:dyDescent="0.15">
      <c r="A1" s="14" t="s">
        <v>38</v>
      </c>
    </row>
    <row r="3" spans="1:10" x14ac:dyDescent="0.15">
      <c r="A3" s="16" t="s">
        <v>39</v>
      </c>
      <c r="B3" s="16" t="s">
        <v>40</v>
      </c>
      <c r="C3" s="16" t="s">
        <v>41</v>
      </c>
      <c r="D3" s="16" t="s">
        <v>42</v>
      </c>
      <c r="E3" s="16" t="s">
        <v>43</v>
      </c>
      <c r="F3" s="16" t="s">
        <v>44</v>
      </c>
      <c r="G3" s="16" t="s">
        <v>45</v>
      </c>
      <c r="H3" s="16" t="s">
        <v>46</v>
      </c>
      <c r="I3" s="16" t="s">
        <v>47</v>
      </c>
      <c r="J3" s="16" t="s">
        <v>48</v>
      </c>
    </row>
    <row r="4" spans="1:10" x14ac:dyDescent="0.15">
      <c r="A4" s="17">
        <v>1</v>
      </c>
      <c r="B4" s="18" t="s">
        <v>49</v>
      </c>
      <c r="C4" s="17">
        <v>58</v>
      </c>
      <c r="D4" s="17">
        <v>70</v>
      </c>
      <c r="E4" s="17">
        <v>76</v>
      </c>
      <c r="F4" s="17"/>
      <c r="G4" s="17"/>
      <c r="H4" s="17"/>
      <c r="I4" s="17"/>
      <c r="J4" s="17"/>
    </row>
    <row r="5" spans="1:10" x14ac:dyDescent="0.15">
      <c r="A5" s="17">
        <v>2</v>
      </c>
      <c r="B5" s="18" t="s">
        <v>50</v>
      </c>
      <c r="C5" s="17">
        <v>98</v>
      </c>
      <c r="D5" s="17">
        <v>93</v>
      </c>
      <c r="E5" s="17">
        <v>88</v>
      </c>
      <c r="F5" s="17"/>
      <c r="G5" s="17"/>
      <c r="H5" s="17"/>
      <c r="I5" s="17"/>
      <c r="J5" s="17"/>
    </row>
    <row r="6" spans="1:10" x14ac:dyDescent="0.15">
      <c r="A6" s="17">
        <v>3</v>
      </c>
      <c r="B6" s="18" t="s">
        <v>51</v>
      </c>
      <c r="C6" s="17">
        <v>87</v>
      </c>
      <c r="D6" s="17">
        <v>91</v>
      </c>
      <c r="E6" s="17">
        <v>77</v>
      </c>
      <c r="F6" s="17"/>
      <c r="G6" s="17"/>
      <c r="H6" s="17"/>
      <c r="I6" s="17"/>
      <c r="J6" s="17"/>
    </row>
    <row r="7" spans="1:10" x14ac:dyDescent="0.15">
      <c r="A7" s="17">
        <v>4</v>
      </c>
      <c r="B7" s="18" t="s">
        <v>52</v>
      </c>
      <c r="C7" s="17">
        <v>60</v>
      </c>
      <c r="D7" s="17">
        <v>52</v>
      </c>
      <c r="E7" s="17">
        <v>68</v>
      </c>
      <c r="F7" s="17"/>
      <c r="G7" s="17"/>
      <c r="H7" s="17"/>
      <c r="I7" s="17"/>
      <c r="J7" s="17"/>
    </row>
    <row r="8" spans="1:10" x14ac:dyDescent="0.15">
      <c r="A8" s="17">
        <v>5</v>
      </c>
      <c r="B8" s="18" t="s">
        <v>53</v>
      </c>
      <c r="C8" s="17">
        <v>71</v>
      </c>
      <c r="D8" s="17">
        <v>72</v>
      </c>
      <c r="E8" s="17">
        <v>94</v>
      </c>
      <c r="F8" s="17"/>
      <c r="G8" s="17"/>
      <c r="H8" s="17"/>
      <c r="I8" s="17"/>
      <c r="J8" s="17"/>
    </row>
    <row r="9" spans="1:10" x14ac:dyDescent="0.15">
      <c r="A9" s="17">
        <v>6</v>
      </c>
      <c r="B9" s="18" t="s">
        <v>54</v>
      </c>
      <c r="C9" s="17">
        <v>79</v>
      </c>
      <c r="D9" s="17">
        <v>88</v>
      </c>
      <c r="E9" s="17">
        <v>67</v>
      </c>
      <c r="F9" s="17"/>
      <c r="G9" s="17"/>
      <c r="H9" s="17"/>
      <c r="I9" s="17"/>
      <c r="J9" s="17"/>
    </row>
    <row r="10" spans="1:10" x14ac:dyDescent="0.15">
      <c r="A10" s="17">
        <v>7</v>
      </c>
      <c r="B10" s="18" t="s">
        <v>55</v>
      </c>
      <c r="C10" s="17">
        <v>85</v>
      </c>
      <c r="D10" s="17">
        <v>60</v>
      </c>
      <c r="E10" s="17">
        <v>77</v>
      </c>
      <c r="F10" s="17"/>
      <c r="G10" s="17"/>
      <c r="H10" s="17"/>
      <c r="I10" s="17"/>
      <c r="J10" s="17"/>
    </row>
    <row r="11" spans="1:10" x14ac:dyDescent="0.15">
      <c r="A11" s="17">
        <v>8</v>
      </c>
      <c r="B11" s="18" t="s">
        <v>56</v>
      </c>
      <c r="C11" s="17">
        <v>97</v>
      </c>
      <c r="D11" s="17">
        <v>78</v>
      </c>
      <c r="E11" s="17">
        <v>83</v>
      </c>
      <c r="F11" s="17"/>
      <c r="G11" s="17"/>
      <c r="H11" s="17"/>
      <c r="I11" s="17"/>
      <c r="J11" s="17"/>
    </row>
    <row r="12" spans="1:10" x14ac:dyDescent="0.15">
      <c r="A12" s="17">
        <v>9</v>
      </c>
      <c r="B12" s="18" t="s">
        <v>57</v>
      </c>
      <c r="C12" s="17">
        <v>80</v>
      </c>
      <c r="D12" s="17">
        <v>61</v>
      </c>
      <c r="E12" s="17">
        <v>99</v>
      </c>
      <c r="F12" s="17"/>
      <c r="G12" s="17"/>
      <c r="H12" s="17"/>
      <c r="I12" s="17"/>
      <c r="J12" s="17"/>
    </row>
    <row r="13" spans="1:10" x14ac:dyDescent="0.15">
      <c r="A13" s="17">
        <v>10</v>
      </c>
      <c r="B13" s="18" t="s">
        <v>58</v>
      </c>
      <c r="C13" s="17">
        <v>66</v>
      </c>
      <c r="D13" s="17">
        <v>89</v>
      </c>
      <c r="E13" s="17">
        <v>76</v>
      </c>
      <c r="F13" s="17"/>
      <c r="G13" s="17"/>
      <c r="H13" s="17"/>
      <c r="I13" s="17"/>
      <c r="J13" s="17"/>
    </row>
    <row r="15" spans="1:10" x14ac:dyDescent="0.15">
      <c r="A15" s="66" t="s">
        <v>59</v>
      </c>
      <c r="B15" s="66"/>
      <c r="E15" s="67" t="s">
        <v>60</v>
      </c>
      <c r="F15" s="68"/>
    </row>
    <row r="16" spans="1:10" x14ac:dyDescent="0.15">
      <c r="A16" s="19" t="s">
        <v>61</v>
      </c>
      <c r="B16" s="20" t="s">
        <v>62</v>
      </c>
      <c r="E16" s="17"/>
      <c r="F16" s="18" t="s">
        <v>63</v>
      </c>
    </row>
    <row r="18" spans="1:3" x14ac:dyDescent="0.15">
      <c r="A18" s="69" t="s">
        <v>64</v>
      </c>
      <c r="B18" s="69"/>
      <c r="C18" s="69"/>
    </row>
    <row r="19" spans="1:3" x14ac:dyDescent="0.15">
      <c r="A19" s="19" t="s">
        <v>65</v>
      </c>
      <c r="B19" s="70" t="s">
        <v>66</v>
      </c>
      <c r="C19" s="70"/>
    </row>
    <row r="20" spans="1:3" x14ac:dyDescent="0.15">
      <c r="A20" s="19" t="s">
        <v>67</v>
      </c>
      <c r="B20" s="70" t="s">
        <v>68</v>
      </c>
      <c r="C20" s="70"/>
    </row>
    <row r="21" spans="1:3" x14ac:dyDescent="0.15">
      <c r="A21" s="19" t="s">
        <v>69</v>
      </c>
      <c r="B21" s="70" t="s">
        <v>70</v>
      </c>
      <c r="C21" s="70"/>
    </row>
    <row r="23" spans="1:3" x14ac:dyDescent="0.15">
      <c r="A23" s="65" t="s">
        <v>71</v>
      </c>
      <c r="B23" s="65"/>
      <c r="C23" s="65"/>
    </row>
    <row r="24" spans="1:3" x14ac:dyDescent="0.15">
      <c r="A24" s="21" t="s">
        <v>72</v>
      </c>
      <c r="B24" s="21" t="s">
        <v>10</v>
      </c>
      <c r="C24" s="21" t="s">
        <v>73</v>
      </c>
    </row>
    <row r="25" spans="1:3" x14ac:dyDescent="0.15">
      <c r="A25" s="17"/>
      <c r="B25" s="19"/>
      <c r="C25" s="19"/>
    </row>
  </sheetData>
  <mergeCells count="7">
    <mergeCell ref="A23:C23"/>
    <mergeCell ref="A15:B15"/>
    <mergeCell ref="E15:F15"/>
    <mergeCell ref="A18:C18"/>
    <mergeCell ref="B19:C19"/>
    <mergeCell ref="B20:C20"/>
    <mergeCell ref="B21:C2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6EB9-8F0E-4074-B989-60FBCEDAA6BF}">
  <sheetPr>
    <tabColor theme="4"/>
  </sheetPr>
  <dimension ref="A1:J25"/>
  <sheetViews>
    <sheetView workbookViewId="0">
      <selection activeCell="S27" sqref="S27"/>
    </sheetView>
  </sheetViews>
  <sheetFormatPr defaultRowHeight="13.5" x14ac:dyDescent="0.15"/>
  <cols>
    <col min="1" max="1" width="6.25" style="15" customWidth="1"/>
    <col min="2" max="2" width="13.875" style="15" customWidth="1"/>
    <col min="3" max="6" width="8.25" style="15" customWidth="1"/>
    <col min="7" max="11" width="8.75" style="15" customWidth="1"/>
    <col min="12" max="16384" width="9" style="15"/>
  </cols>
  <sheetData>
    <row r="1" spans="1:10" ht="14.25" x14ac:dyDescent="0.15">
      <c r="A1" s="14" t="s">
        <v>38</v>
      </c>
    </row>
    <row r="3" spans="1:10" x14ac:dyDescent="0.15">
      <c r="A3" s="16" t="s">
        <v>39</v>
      </c>
      <c r="B3" s="16" t="s">
        <v>40</v>
      </c>
      <c r="C3" s="16" t="s">
        <v>41</v>
      </c>
      <c r="D3" s="16" t="s">
        <v>42</v>
      </c>
      <c r="E3" s="16" t="s">
        <v>43</v>
      </c>
      <c r="F3" s="16" t="s">
        <v>44</v>
      </c>
      <c r="G3" s="16" t="s">
        <v>45</v>
      </c>
      <c r="H3" s="16" t="s">
        <v>46</v>
      </c>
      <c r="I3" s="16" t="s">
        <v>47</v>
      </c>
      <c r="J3" s="16" t="s">
        <v>48</v>
      </c>
    </row>
    <row r="4" spans="1:10" x14ac:dyDescent="0.15">
      <c r="A4" s="17">
        <v>1</v>
      </c>
      <c r="B4" s="18" t="s">
        <v>49</v>
      </c>
      <c r="C4" s="17">
        <v>58</v>
      </c>
      <c r="D4" s="17">
        <v>70</v>
      </c>
      <c r="E4" s="17">
        <v>76</v>
      </c>
      <c r="F4" s="17">
        <f t="shared" ref="F4:F13" si="0">SUM(C4:E4)</f>
        <v>204</v>
      </c>
      <c r="G4" s="17">
        <f t="shared" ref="G4:G13" si="1">AVERAGE(C4:E4)</f>
        <v>68</v>
      </c>
      <c r="H4" s="17">
        <f t="shared" ref="H4:H13" si="2">RANK(F4,$F$4:$F$13,0)</f>
        <v>9</v>
      </c>
      <c r="I4" s="17" t="str">
        <f t="shared" ref="I4:I13" si="3">IF(F4&gt;=230,"合格","不合格")</f>
        <v>不合格</v>
      </c>
      <c r="J4" s="17" t="str">
        <f t="shared" ref="J4:J13" si="4">IF(F4&gt;=250,"A",IF(F4&gt;=230,"B","C"))</f>
        <v>C</v>
      </c>
    </row>
    <row r="5" spans="1:10" x14ac:dyDescent="0.15">
      <c r="A5" s="17">
        <v>2</v>
      </c>
      <c r="B5" s="18" t="s">
        <v>50</v>
      </c>
      <c r="C5" s="17">
        <v>98</v>
      </c>
      <c r="D5" s="17">
        <v>93</v>
      </c>
      <c r="E5" s="17">
        <v>88</v>
      </c>
      <c r="F5" s="17">
        <f t="shared" si="0"/>
        <v>279</v>
      </c>
      <c r="G5" s="17">
        <f t="shared" si="1"/>
        <v>93</v>
      </c>
      <c r="H5" s="17">
        <f t="shared" si="2"/>
        <v>1</v>
      </c>
      <c r="I5" s="17" t="str">
        <f t="shared" si="3"/>
        <v>合格</v>
      </c>
      <c r="J5" s="17" t="str">
        <f t="shared" si="4"/>
        <v>A</v>
      </c>
    </row>
    <row r="6" spans="1:10" x14ac:dyDescent="0.15">
      <c r="A6" s="17">
        <v>3</v>
      </c>
      <c r="B6" s="18" t="s">
        <v>51</v>
      </c>
      <c r="C6" s="17">
        <v>87</v>
      </c>
      <c r="D6" s="17">
        <v>91</v>
      </c>
      <c r="E6" s="17">
        <v>77</v>
      </c>
      <c r="F6" s="17">
        <f t="shared" si="0"/>
        <v>255</v>
      </c>
      <c r="G6" s="17">
        <f t="shared" si="1"/>
        <v>85</v>
      </c>
      <c r="H6" s="17">
        <f t="shared" si="2"/>
        <v>3</v>
      </c>
      <c r="I6" s="17" t="str">
        <f t="shared" si="3"/>
        <v>合格</v>
      </c>
      <c r="J6" s="17" t="str">
        <f t="shared" si="4"/>
        <v>A</v>
      </c>
    </row>
    <row r="7" spans="1:10" x14ac:dyDescent="0.15">
      <c r="A7" s="17">
        <v>4</v>
      </c>
      <c r="B7" s="18" t="s">
        <v>52</v>
      </c>
      <c r="C7" s="17">
        <v>60</v>
      </c>
      <c r="D7" s="17">
        <v>52</v>
      </c>
      <c r="E7" s="17">
        <v>68</v>
      </c>
      <c r="F7" s="17">
        <f t="shared" si="0"/>
        <v>180</v>
      </c>
      <c r="G7" s="17">
        <f t="shared" si="1"/>
        <v>60</v>
      </c>
      <c r="H7" s="17">
        <f t="shared" si="2"/>
        <v>10</v>
      </c>
      <c r="I7" s="17" t="str">
        <f t="shared" si="3"/>
        <v>不合格</v>
      </c>
      <c r="J7" s="17" t="str">
        <f t="shared" si="4"/>
        <v>C</v>
      </c>
    </row>
    <row r="8" spans="1:10" x14ac:dyDescent="0.15">
      <c r="A8" s="17">
        <v>5</v>
      </c>
      <c r="B8" s="18" t="s">
        <v>53</v>
      </c>
      <c r="C8" s="17">
        <v>71</v>
      </c>
      <c r="D8" s="17">
        <v>72</v>
      </c>
      <c r="E8" s="17">
        <v>94</v>
      </c>
      <c r="F8" s="17">
        <f t="shared" si="0"/>
        <v>237</v>
      </c>
      <c r="G8" s="17">
        <f t="shared" si="1"/>
        <v>79</v>
      </c>
      <c r="H8" s="17">
        <f t="shared" si="2"/>
        <v>5</v>
      </c>
      <c r="I8" s="17" t="str">
        <f t="shared" si="3"/>
        <v>合格</v>
      </c>
      <c r="J8" s="17" t="str">
        <f t="shared" si="4"/>
        <v>B</v>
      </c>
    </row>
    <row r="9" spans="1:10" x14ac:dyDescent="0.15">
      <c r="A9" s="17">
        <v>6</v>
      </c>
      <c r="B9" s="18" t="s">
        <v>54</v>
      </c>
      <c r="C9" s="17">
        <v>79</v>
      </c>
      <c r="D9" s="17">
        <v>88</v>
      </c>
      <c r="E9" s="17">
        <v>67</v>
      </c>
      <c r="F9" s="17">
        <f t="shared" si="0"/>
        <v>234</v>
      </c>
      <c r="G9" s="17">
        <f t="shared" si="1"/>
        <v>78</v>
      </c>
      <c r="H9" s="17">
        <f t="shared" si="2"/>
        <v>6</v>
      </c>
      <c r="I9" s="17" t="str">
        <f t="shared" si="3"/>
        <v>合格</v>
      </c>
      <c r="J9" s="17" t="str">
        <f t="shared" si="4"/>
        <v>B</v>
      </c>
    </row>
    <row r="10" spans="1:10" x14ac:dyDescent="0.15">
      <c r="A10" s="17">
        <v>7</v>
      </c>
      <c r="B10" s="18" t="s">
        <v>55</v>
      </c>
      <c r="C10" s="17">
        <v>85</v>
      </c>
      <c r="D10" s="17">
        <v>60</v>
      </c>
      <c r="E10" s="17">
        <v>77</v>
      </c>
      <c r="F10" s="17">
        <f t="shared" si="0"/>
        <v>222</v>
      </c>
      <c r="G10" s="17">
        <f t="shared" si="1"/>
        <v>74</v>
      </c>
      <c r="H10" s="17">
        <f t="shared" si="2"/>
        <v>8</v>
      </c>
      <c r="I10" s="17" t="str">
        <f t="shared" si="3"/>
        <v>不合格</v>
      </c>
      <c r="J10" s="17" t="str">
        <f t="shared" si="4"/>
        <v>C</v>
      </c>
    </row>
    <row r="11" spans="1:10" x14ac:dyDescent="0.15">
      <c r="A11" s="17">
        <v>8</v>
      </c>
      <c r="B11" s="18" t="s">
        <v>56</v>
      </c>
      <c r="C11" s="17">
        <v>97</v>
      </c>
      <c r="D11" s="17">
        <v>78</v>
      </c>
      <c r="E11" s="17">
        <v>83</v>
      </c>
      <c r="F11" s="17">
        <f t="shared" si="0"/>
        <v>258</v>
      </c>
      <c r="G11" s="17">
        <f t="shared" si="1"/>
        <v>86</v>
      </c>
      <c r="H11" s="17">
        <f t="shared" si="2"/>
        <v>2</v>
      </c>
      <c r="I11" s="17" t="str">
        <f t="shared" si="3"/>
        <v>合格</v>
      </c>
      <c r="J11" s="17" t="str">
        <f t="shared" si="4"/>
        <v>A</v>
      </c>
    </row>
    <row r="12" spans="1:10" x14ac:dyDescent="0.15">
      <c r="A12" s="17">
        <v>9</v>
      </c>
      <c r="B12" s="18" t="s">
        <v>57</v>
      </c>
      <c r="C12" s="17">
        <v>80</v>
      </c>
      <c r="D12" s="17">
        <v>61</v>
      </c>
      <c r="E12" s="17">
        <v>99</v>
      </c>
      <c r="F12" s="17">
        <f t="shared" si="0"/>
        <v>240</v>
      </c>
      <c r="G12" s="17">
        <f t="shared" si="1"/>
        <v>80</v>
      </c>
      <c r="H12" s="17">
        <f t="shared" si="2"/>
        <v>4</v>
      </c>
      <c r="I12" s="17" t="str">
        <f t="shared" si="3"/>
        <v>合格</v>
      </c>
      <c r="J12" s="17" t="str">
        <f t="shared" si="4"/>
        <v>B</v>
      </c>
    </row>
    <row r="13" spans="1:10" x14ac:dyDescent="0.15">
      <c r="A13" s="17">
        <v>10</v>
      </c>
      <c r="B13" s="18" t="s">
        <v>58</v>
      </c>
      <c r="C13" s="17">
        <v>66</v>
      </c>
      <c r="D13" s="17">
        <v>89</v>
      </c>
      <c r="E13" s="17">
        <v>76</v>
      </c>
      <c r="F13" s="17">
        <f t="shared" si="0"/>
        <v>231</v>
      </c>
      <c r="G13" s="17">
        <f t="shared" si="1"/>
        <v>77</v>
      </c>
      <c r="H13" s="17">
        <f t="shared" si="2"/>
        <v>7</v>
      </c>
      <c r="I13" s="17" t="str">
        <f t="shared" si="3"/>
        <v>合格</v>
      </c>
      <c r="J13" s="17" t="str">
        <f t="shared" si="4"/>
        <v>B</v>
      </c>
    </row>
    <row r="15" spans="1:10" x14ac:dyDescent="0.15">
      <c r="A15" s="66" t="s">
        <v>59</v>
      </c>
      <c r="B15" s="66"/>
      <c r="E15" s="67" t="s">
        <v>60</v>
      </c>
      <c r="F15" s="68"/>
    </row>
    <row r="16" spans="1:10" x14ac:dyDescent="0.15">
      <c r="A16" s="19" t="s">
        <v>61</v>
      </c>
      <c r="B16" s="20" t="s">
        <v>62</v>
      </c>
      <c r="E16" s="17">
        <f>COUNTIF(I4:I13,"合格")</f>
        <v>7</v>
      </c>
      <c r="F16" s="18" t="s">
        <v>63</v>
      </c>
    </row>
    <row r="18" spans="1:3" x14ac:dyDescent="0.15">
      <c r="A18" s="69" t="s">
        <v>64</v>
      </c>
      <c r="B18" s="69"/>
      <c r="C18" s="69"/>
    </row>
    <row r="19" spans="1:3" x14ac:dyDescent="0.15">
      <c r="A19" s="19" t="s">
        <v>65</v>
      </c>
      <c r="B19" s="70" t="s">
        <v>66</v>
      </c>
      <c r="C19" s="70"/>
    </row>
    <row r="20" spans="1:3" x14ac:dyDescent="0.15">
      <c r="A20" s="19" t="s">
        <v>67</v>
      </c>
      <c r="B20" s="70" t="s">
        <v>68</v>
      </c>
      <c r="C20" s="70"/>
    </row>
    <row r="21" spans="1:3" x14ac:dyDescent="0.15">
      <c r="A21" s="19" t="s">
        <v>69</v>
      </c>
      <c r="B21" s="70" t="s">
        <v>70</v>
      </c>
      <c r="C21" s="70"/>
    </row>
    <row r="23" spans="1:3" x14ac:dyDescent="0.15">
      <c r="A23" s="65" t="s">
        <v>71</v>
      </c>
      <c r="B23" s="65"/>
      <c r="C23" s="65"/>
    </row>
    <row r="24" spans="1:3" x14ac:dyDescent="0.15">
      <c r="A24" s="21" t="s">
        <v>72</v>
      </c>
      <c r="B24" s="21" t="s">
        <v>10</v>
      </c>
      <c r="C24" s="21" t="s">
        <v>73</v>
      </c>
    </row>
    <row r="25" spans="1:3" x14ac:dyDescent="0.15">
      <c r="A25" s="17">
        <v>5</v>
      </c>
      <c r="B25" s="19" t="str">
        <f>VLOOKUP(A25,$A$4:$JS13,2,FALSE)</f>
        <v>五十嵐　洋</v>
      </c>
      <c r="C25" s="19" t="str">
        <f>VLOOKUP(A25,$A$4:$J$13,9,FALSE)</f>
        <v>合格</v>
      </c>
    </row>
  </sheetData>
  <mergeCells count="7">
    <mergeCell ref="A23:C23"/>
    <mergeCell ref="A15:B15"/>
    <mergeCell ref="E15:F15"/>
    <mergeCell ref="A18:C18"/>
    <mergeCell ref="B19:C19"/>
    <mergeCell ref="B20:C20"/>
    <mergeCell ref="B21:C2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7BA8-66A9-4289-88DE-D58BDCFBFE62}">
  <sheetPr>
    <tabColor rgb="FFFFC000"/>
  </sheetPr>
  <dimension ref="A1:H18"/>
  <sheetViews>
    <sheetView workbookViewId="0">
      <selection activeCell="G22" sqref="G22"/>
    </sheetView>
  </sheetViews>
  <sheetFormatPr defaultRowHeight="13.5" x14ac:dyDescent="0.15"/>
  <cols>
    <col min="1" max="1" width="4.875" style="15" customWidth="1"/>
    <col min="2" max="2" width="10.75" style="15" customWidth="1"/>
    <col min="3" max="5" width="10.625" style="15" customWidth="1"/>
    <col min="6" max="6" width="3.875" style="15" customWidth="1"/>
    <col min="7" max="7" width="11.75" style="15" customWidth="1"/>
    <col min="8" max="8" width="10.625" style="15" customWidth="1"/>
    <col min="9" max="9" width="10.5" style="15" customWidth="1"/>
    <col min="10" max="16384" width="9" style="15"/>
  </cols>
  <sheetData>
    <row r="1" spans="1:8" ht="14.25" customHeight="1" x14ac:dyDescent="0.15">
      <c r="A1" s="14" t="s">
        <v>74</v>
      </c>
    </row>
    <row r="3" spans="1:8" x14ac:dyDescent="0.15">
      <c r="A3" s="22" t="s">
        <v>75</v>
      </c>
      <c r="B3" s="22" t="s">
        <v>76</v>
      </c>
      <c r="C3" s="22" t="s">
        <v>77</v>
      </c>
      <c r="D3" s="22" t="s">
        <v>78</v>
      </c>
      <c r="E3" s="22" t="s">
        <v>79</v>
      </c>
      <c r="G3" s="16" t="s">
        <v>80</v>
      </c>
      <c r="H3" s="17"/>
    </row>
    <row r="4" spans="1:8" x14ac:dyDescent="0.15">
      <c r="A4" s="17">
        <v>1</v>
      </c>
      <c r="B4" s="23">
        <v>39913</v>
      </c>
      <c r="C4" s="17" t="s">
        <v>81</v>
      </c>
      <c r="D4" s="17">
        <v>1700</v>
      </c>
      <c r="E4" s="17" t="s">
        <v>82</v>
      </c>
    </row>
    <row r="5" spans="1:8" x14ac:dyDescent="0.15">
      <c r="A5" s="17">
        <v>2</v>
      </c>
      <c r="B5" s="23">
        <v>39913</v>
      </c>
      <c r="C5" s="17" t="s">
        <v>83</v>
      </c>
      <c r="D5" s="17">
        <v>5000</v>
      </c>
      <c r="E5" s="17" t="s">
        <v>84</v>
      </c>
      <c r="G5" s="24" t="s">
        <v>85</v>
      </c>
      <c r="H5" s="25"/>
    </row>
    <row r="6" spans="1:8" x14ac:dyDescent="0.15">
      <c r="A6" s="17">
        <v>3</v>
      </c>
      <c r="B6" s="23">
        <v>39914</v>
      </c>
      <c r="C6" s="17" t="s">
        <v>86</v>
      </c>
      <c r="D6" s="17">
        <v>2000</v>
      </c>
      <c r="E6" s="17" t="s">
        <v>87</v>
      </c>
    </row>
    <row r="7" spans="1:8" x14ac:dyDescent="0.15">
      <c r="A7" s="17">
        <v>4</v>
      </c>
      <c r="B7" s="23">
        <v>39915</v>
      </c>
      <c r="C7" s="17" t="s">
        <v>86</v>
      </c>
      <c r="D7" s="17">
        <v>4000</v>
      </c>
      <c r="E7" s="17" t="s">
        <v>88</v>
      </c>
      <c r="G7" s="24" t="s">
        <v>89</v>
      </c>
      <c r="H7" s="17"/>
    </row>
    <row r="8" spans="1:8" x14ac:dyDescent="0.15">
      <c r="A8" s="17">
        <v>5</v>
      </c>
      <c r="B8" s="23">
        <v>39915</v>
      </c>
      <c r="C8" s="17" t="s">
        <v>90</v>
      </c>
      <c r="D8" s="17">
        <v>10000</v>
      </c>
      <c r="E8" s="17" t="s">
        <v>91</v>
      </c>
    </row>
    <row r="9" spans="1:8" x14ac:dyDescent="0.15">
      <c r="A9" s="17">
        <v>6</v>
      </c>
      <c r="B9" s="23">
        <v>39916</v>
      </c>
      <c r="C9" s="17" t="s">
        <v>86</v>
      </c>
      <c r="D9" s="17">
        <v>6000</v>
      </c>
      <c r="E9" s="17" t="s">
        <v>92</v>
      </c>
    </row>
    <row r="10" spans="1:8" x14ac:dyDescent="0.15">
      <c r="A10" s="17">
        <v>7</v>
      </c>
      <c r="B10" s="23">
        <v>39916</v>
      </c>
      <c r="C10" s="17" t="s">
        <v>81</v>
      </c>
      <c r="D10" s="17">
        <v>5000</v>
      </c>
      <c r="E10" s="17" t="s">
        <v>82</v>
      </c>
    </row>
    <row r="11" spans="1:8" x14ac:dyDescent="0.15">
      <c r="A11" s="17">
        <v>8</v>
      </c>
      <c r="B11" s="23">
        <v>39920</v>
      </c>
      <c r="C11" s="17" t="s">
        <v>93</v>
      </c>
      <c r="D11" s="17">
        <v>10000</v>
      </c>
      <c r="E11" s="17" t="s">
        <v>94</v>
      </c>
    </row>
    <row r="12" spans="1:8" x14ac:dyDescent="0.15">
      <c r="A12" s="17">
        <v>9</v>
      </c>
      <c r="B12" s="23">
        <v>39925</v>
      </c>
      <c r="C12" s="17" t="s">
        <v>90</v>
      </c>
      <c r="D12" s="17">
        <v>7000</v>
      </c>
      <c r="E12" s="17" t="s">
        <v>91</v>
      </c>
    </row>
    <row r="13" spans="1:8" x14ac:dyDescent="0.15">
      <c r="A13" s="17">
        <v>10</v>
      </c>
      <c r="B13" s="23">
        <v>39926</v>
      </c>
      <c r="C13" s="17" t="s">
        <v>83</v>
      </c>
      <c r="D13" s="17">
        <v>8000</v>
      </c>
      <c r="E13" s="17" t="s">
        <v>84</v>
      </c>
    </row>
    <row r="14" spans="1:8" x14ac:dyDescent="0.15">
      <c r="A14" s="17">
        <v>11</v>
      </c>
      <c r="B14" s="23">
        <v>39927</v>
      </c>
      <c r="C14" s="17" t="s">
        <v>81</v>
      </c>
      <c r="D14" s="17">
        <v>1500</v>
      </c>
      <c r="E14" s="17" t="s">
        <v>95</v>
      </c>
    </row>
    <row r="15" spans="1:8" x14ac:dyDescent="0.15">
      <c r="A15" s="17">
        <v>12</v>
      </c>
      <c r="B15" s="23">
        <v>39933</v>
      </c>
      <c r="C15" s="17" t="s">
        <v>81</v>
      </c>
      <c r="D15" s="17">
        <v>2000</v>
      </c>
      <c r="E15" s="17" t="s">
        <v>95</v>
      </c>
    </row>
    <row r="16" spans="1:8" x14ac:dyDescent="0.15">
      <c r="A16" s="17">
        <v>13</v>
      </c>
      <c r="B16" s="23">
        <v>39935</v>
      </c>
      <c r="C16" s="17" t="s">
        <v>81</v>
      </c>
      <c r="D16" s="17">
        <v>2500</v>
      </c>
      <c r="E16" s="17" t="s">
        <v>82</v>
      </c>
    </row>
    <row r="17" spans="1:5" x14ac:dyDescent="0.15">
      <c r="A17" s="17">
        <v>14</v>
      </c>
      <c r="B17" s="23">
        <v>39937</v>
      </c>
      <c r="C17" s="17" t="s">
        <v>81</v>
      </c>
      <c r="D17" s="17">
        <v>3500</v>
      </c>
      <c r="E17" s="17" t="s">
        <v>95</v>
      </c>
    </row>
    <row r="18" spans="1:5" x14ac:dyDescent="0.15">
      <c r="A18" s="17">
        <v>15</v>
      </c>
      <c r="B18" s="23">
        <v>39956</v>
      </c>
      <c r="C18" s="17" t="s">
        <v>83</v>
      </c>
      <c r="D18" s="17">
        <v>8000</v>
      </c>
      <c r="E18" s="17" t="s">
        <v>84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EA233-C486-433A-BD40-968BAF24E642}">
  <sheetPr>
    <tabColor rgb="FFFFC000"/>
  </sheetPr>
  <dimension ref="A1:H18"/>
  <sheetViews>
    <sheetView workbookViewId="0">
      <selection activeCell="K23" sqref="K23"/>
    </sheetView>
  </sheetViews>
  <sheetFormatPr defaultRowHeight="13.5" x14ac:dyDescent="0.15"/>
  <cols>
    <col min="1" max="1" width="4.875" style="15" customWidth="1"/>
    <col min="2" max="2" width="10.75" style="15" customWidth="1"/>
    <col min="3" max="5" width="10.625" style="15" customWidth="1"/>
    <col min="6" max="6" width="3.875" style="15" customWidth="1"/>
    <col min="7" max="7" width="11.75" style="15" customWidth="1"/>
    <col min="8" max="8" width="10.625" style="15" customWidth="1"/>
    <col min="9" max="9" width="10.5" style="15" customWidth="1"/>
    <col min="10" max="16384" width="9" style="15"/>
  </cols>
  <sheetData>
    <row r="1" spans="1:8" ht="14.25" customHeight="1" x14ac:dyDescent="0.15">
      <c r="A1" s="14" t="s">
        <v>74</v>
      </c>
    </row>
    <row r="3" spans="1:8" x14ac:dyDescent="0.15">
      <c r="A3" s="22" t="s">
        <v>75</v>
      </c>
      <c r="B3" s="22" t="s">
        <v>76</v>
      </c>
      <c r="C3" s="22" t="s">
        <v>77</v>
      </c>
      <c r="D3" s="22" t="s">
        <v>78</v>
      </c>
      <c r="E3" s="22" t="s">
        <v>79</v>
      </c>
      <c r="G3" s="16" t="s">
        <v>80</v>
      </c>
      <c r="H3" s="26">
        <f>SUM(D4:D18)</f>
        <v>76200</v>
      </c>
    </row>
    <row r="4" spans="1:8" x14ac:dyDescent="0.15">
      <c r="A4" s="17">
        <v>1</v>
      </c>
      <c r="B4" s="23">
        <v>39913</v>
      </c>
      <c r="C4" s="17" t="s">
        <v>81</v>
      </c>
      <c r="D4" s="17">
        <v>1700</v>
      </c>
      <c r="E4" s="17" t="s">
        <v>82</v>
      </c>
    </row>
    <row r="5" spans="1:8" x14ac:dyDescent="0.15">
      <c r="A5" s="17">
        <v>2</v>
      </c>
      <c r="B5" s="23">
        <v>39913</v>
      </c>
      <c r="C5" s="17" t="s">
        <v>83</v>
      </c>
      <c r="D5" s="17">
        <v>5000</v>
      </c>
      <c r="E5" s="17" t="s">
        <v>84</v>
      </c>
      <c r="G5" s="24" t="s">
        <v>85</v>
      </c>
      <c r="H5" s="27">
        <f>SUMIF(C4:C18,"食費",D4:D18)</f>
        <v>16200</v>
      </c>
    </row>
    <row r="6" spans="1:8" x14ac:dyDescent="0.15">
      <c r="A6" s="17">
        <v>3</v>
      </c>
      <c r="B6" s="23">
        <v>39914</v>
      </c>
      <c r="C6" s="17" t="s">
        <v>86</v>
      </c>
      <c r="D6" s="17">
        <v>2000</v>
      </c>
      <c r="E6" s="17" t="s">
        <v>87</v>
      </c>
    </row>
    <row r="7" spans="1:8" x14ac:dyDescent="0.15">
      <c r="A7" s="17">
        <v>4</v>
      </c>
      <c r="B7" s="23">
        <v>39915</v>
      </c>
      <c r="C7" s="17" t="s">
        <v>96</v>
      </c>
      <c r="D7" s="17">
        <v>4000</v>
      </c>
      <c r="E7" s="17" t="s">
        <v>88</v>
      </c>
      <c r="G7" s="24" t="s">
        <v>89</v>
      </c>
      <c r="H7" s="26">
        <f>SUMIF(C4:C18,"光熱費",D4:D18)</f>
        <v>12000</v>
      </c>
    </row>
    <row r="8" spans="1:8" x14ac:dyDescent="0.15">
      <c r="A8" s="17">
        <v>5</v>
      </c>
      <c r="B8" s="23">
        <v>39915</v>
      </c>
      <c r="C8" s="17" t="s">
        <v>90</v>
      </c>
      <c r="D8" s="17">
        <v>10000</v>
      </c>
      <c r="E8" s="17" t="s">
        <v>91</v>
      </c>
    </row>
    <row r="9" spans="1:8" x14ac:dyDescent="0.15">
      <c r="A9" s="17">
        <v>6</v>
      </c>
      <c r="B9" s="23">
        <v>39916</v>
      </c>
      <c r="C9" s="17" t="s">
        <v>86</v>
      </c>
      <c r="D9" s="17">
        <v>6000</v>
      </c>
      <c r="E9" s="17" t="s">
        <v>92</v>
      </c>
    </row>
    <row r="10" spans="1:8" x14ac:dyDescent="0.15">
      <c r="A10" s="17">
        <v>7</v>
      </c>
      <c r="B10" s="23">
        <v>39916</v>
      </c>
      <c r="C10" s="17" t="s">
        <v>81</v>
      </c>
      <c r="D10" s="17">
        <v>5000</v>
      </c>
      <c r="E10" s="17" t="s">
        <v>82</v>
      </c>
    </row>
    <row r="11" spans="1:8" x14ac:dyDescent="0.15">
      <c r="A11" s="17">
        <v>8</v>
      </c>
      <c r="B11" s="23">
        <v>39920</v>
      </c>
      <c r="C11" s="17" t="s">
        <v>93</v>
      </c>
      <c r="D11" s="17">
        <v>10000</v>
      </c>
      <c r="E11" s="17" t="s">
        <v>94</v>
      </c>
    </row>
    <row r="12" spans="1:8" x14ac:dyDescent="0.15">
      <c r="A12" s="17">
        <v>9</v>
      </c>
      <c r="B12" s="23">
        <v>39925</v>
      </c>
      <c r="C12" s="17" t="s">
        <v>90</v>
      </c>
      <c r="D12" s="17">
        <v>7000</v>
      </c>
      <c r="E12" s="17" t="s">
        <v>91</v>
      </c>
    </row>
    <row r="13" spans="1:8" x14ac:dyDescent="0.15">
      <c r="A13" s="17">
        <v>10</v>
      </c>
      <c r="B13" s="23">
        <v>39926</v>
      </c>
      <c r="C13" s="17" t="s">
        <v>83</v>
      </c>
      <c r="D13" s="17">
        <v>8000</v>
      </c>
      <c r="E13" s="17" t="s">
        <v>84</v>
      </c>
    </row>
    <row r="14" spans="1:8" x14ac:dyDescent="0.15">
      <c r="A14" s="17">
        <v>11</v>
      </c>
      <c r="B14" s="23">
        <v>39927</v>
      </c>
      <c r="C14" s="17" t="s">
        <v>81</v>
      </c>
      <c r="D14" s="17">
        <v>1500</v>
      </c>
      <c r="E14" s="17" t="s">
        <v>95</v>
      </c>
    </row>
    <row r="15" spans="1:8" x14ac:dyDescent="0.15">
      <c r="A15" s="17">
        <v>12</v>
      </c>
      <c r="B15" s="23">
        <v>39933</v>
      </c>
      <c r="C15" s="17" t="s">
        <v>81</v>
      </c>
      <c r="D15" s="17">
        <v>2000</v>
      </c>
      <c r="E15" s="17" t="s">
        <v>95</v>
      </c>
    </row>
    <row r="16" spans="1:8" x14ac:dyDescent="0.15">
      <c r="A16" s="17">
        <v>13</v>
      </c>
      <c r="B16" s="23">
        <v>39935</v>
      </c>
      <c r="C16" s="17" t="s">
        <v>81</v>
      </c>
      <c r="D16" s="17">
        <v>2500</v>
      </c>
      <c r="E16" s="17" t="s">
        <v>82</v>
      </c>
    </row>
    <row r="17" spans="1:5" x14ac:dyDescent="0.15">
      <c r="A17" s="17">
        <v>14</v>
      </c>
      <c r="B17" s="23">
        <v>39937</v>
      </c>
      <c r="C17" s="17" t="s">
        <v>81</v>
      </c>
      <c r="D17" s="17">
        <v>3500</v>
      </c>
      <c r="E17" s="17" t="s">
        <v>95</v>
      </c>
    </row>
    <row r="18" spans="1:5" x14ac:dyDescent="0.15">
      <c r="A18" s="17">
        <v>15</v>
      </c>
      <c r="B18" s="23">
        <v>39956</v>
      </c>
      <c r="C18" s="17" t="s">
        <v>83</v>
      </c>
      <c r="D18" s="17">
        <v>8000</v>
      </c>
      <c r="E18" s="17" t="s">
        <v>84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2A796-08A9-499E-9061-CB737427988D}">
  <sheetPr>
    <tabColor theme="9"/>
  </sheetPr>
  <dimension ref="B2:E11"/>
  <sheetViews>
    <sheetView topLeftCell="A16" workbookViewId="0">
      <selection activeCell="F16" sqref="F16"/>
    </sheetView>
  </sheetViews>
  <sheetFormatPr defaultRowHeight="13.5" x14ac:dyDescent="0.15"/>
  <cols>
    <col min="1" max="1" width="9" style="15"/>
    <col min="2" max="2" width="13.125" style="15" customWidth="1"/>
    <col min="3" max="3" width="5.375" style="15" customWidth="1"/>
    <col min="4" max="4" width="17.375" style="15" customWidth="1"/>
    <col min="5" max="5" width="5.25" style="15" bestFit="1" customWidth="1"/>
    <col min="6" max="16384" width="9" style="15"/>
  </cols>
  <sheetData>
    <row r="2" spans="2:5" x14ac:dyDescent="0.15">
      <c r="B2" s="28" t="s">
        <v>97</v>
      </c>
      <c r="D2" s="28" t="s">
        <v>98</v>
      </c>
    </row>
    <row r="3" spans="2:5" x14ac:dyDescent="0.15">
      <c r="B3" s="29"/>
      <c r="D3" s="29"/>
    </row>
    <row r="5" spans="2:5" x14ac:dyDescent="0.15">
      <c r="D5" s="71" t="s">
        <v>99</v>
      </c>
      <c r="E5" s="71"/>
    </row>
    <row r="6" spans="2:5" x14ac:dyDescent="0.15">
      <c r="D6" s="17"/>
      <c r="E6" s="17" t="s">
        <v>100</v>
      </c>
    </row>
    <row r="7" spans="2:5" x14ac:dyDescent="0.15">
      <c r="D7" s="17"/>
      <c r="E7" s="17" t="s">
        <v>101</v>
      </c>
    </row>
    <row r="8" spans="2:5" x14ac:dyDescent="0.15">
      <c r="D8" s="17"/>
      <c r="E8" s="17" t="s">
        <v>102</v>
      </c>
    </row>
    <row r="10" spans="2:5" ht="31.5" customHeight="1" x14ac:dyDescent="0.15">
      <c r="D10" s="72" t="s">
        <v>103</v>
      </c>
      <c r="E10" s="72"/>
    </row>
    <row r="11" spans="2:5" x14ac:dyDescent="0.15">
      <c r="D11" s="30"/>
      <c r="E11" s="17" t="s">
        <v>102</v>
      </c>
    </row>
  </sheetData>
  <mergeCells count="2">
    <mergeCell ref="D5:E5"/>
    <mergeCell ref="D10:E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1_基本</vt:lpstr>
      <vt:lpstr>2_基本</vt:lpstr>
      <vt:lpstr>3_基本</vt:lpstr>
      <vt:lpstr>4_基本【答】</vt:lpstr>
      <vt:lpstr>5_成績表</vt:lpstr>
      <vt:lpstr>6_成績表【答】</vt:lpstr>
      <vt:lpstr>7_家計簿</vt:lpstr>
      <vt:lpstr>8_家計簿【答】</vt:lpstr>
      <vt:lpstr>9_年齢</vt:lpstr>
      <vt:lpstr>10_年齢【答】</vt:lpstr>
      <vt:lpstr>11_偏差値</vt:lpstr>
      <vt:lpstr>12_偏差値_A</vt:lpstr>
      <vt:lpstr>13_偏差値_A【答】</vt:lpstr>
      <vt:lpstr>14_散布図</vt:lpstr>
      <vt:lpstr>15_レーダーチャート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Takiguchi</dc:creator>
  <cp:lastModifiedBy>明治大学</cp:lastModifiedBy>
  <cp:lastPrinted>2014-02-22T15:34:33Z</cp:lastPrinted>
  <dcterms:created xsi:type="dcterms:W3CDTF">2014-02-07T06:48:34Z</dcterms:created>
  <dcterms:modified xsi:type="dcterms:W3CDTF">2020-12-22T07:14:02Z</dcterms:modified>
</cp:coreProperties>
</file>